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##runnig sotware\stock-sdg-diamonds\assets\excel_files\FILES TO SHERE\WITH PRICE\"/>
    </mc:Choice>
  </mc:AlternateContent>
  <xr:revisionPtr revIDLastSave="0" documentId="13_ncr:1_{DF9E7F1D-40AA-45D6-ACEA-B3B9D8DE3B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Sheet1!$A$1:$CV$1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6" i="1"/>
  <c r="O7" i="1"/>
  <c r="O8" i="1"/>
  <c r="O9" i="1"/>
  <c r="O11" i="1"/>
  <c r="O13" i="1"/>
  <c r="O14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5" i="1"/>
  <c r="O36" i="1"/>
  <c r="O37" i="1"/>
  <c r="O38" i="1"/>
  <c r="O39" i="1"/>
  <c r="O40" i="1"/>
  <c r="O42" i="1"/>
  <c r="O43" i="1"/>
  <c r="O44" i="1"/>
  <c r="O45" i="1"/>
  <c r="O46" i="1"/>
  <c r="O47" i="1"/>
  <c r="O48" i="1"/>
  <c r="O49" i="1"/>
  <c r="O51" i="1"/>
  <c r="O52" i="1"/>
  <c r="O53" i="1"/>
  <c r="O55" i="1"/>
  <c r="O56" i="1"/>
  <c r="O57" i="1"/>
  <c r="O58" i="1"/>
  <c r="O59" i="1"/>
  <c r="O60" i="1"/>
  <c r="O61" i="1"/>
  <c r="O62" i="1"/>
  <c r="O65" i="1"/>
  <c r="O66" i="1"/>
  <c r="O68" i="1"/>
  <c r="O70" i="1"/>
  <c r="O71" i="1"/>
  <c r="O72" i="1"/>
  <c r="O73" i="1"/>
  <c r="O74" i="1"/>
  <c r="O75" i="1"/>
  <c r="O76" i="1"/>
  <c r="O77" i="1"/>
  <c r="O78" i="1"/>
  <c r="O79" i="1"/>
  <c r="O81" i="1"/>
  <c r="O82" i="1"/>
  <c r="O84" i="1"/>
  <c r="O85" i="1"/>
  <c r="O86" i="1"/>
  <c r="O87" i="1"/>
  <c r="O88" i="1"/>
  <c r="O90" i="1"/>
  <c r="O91" i="1"/>
  <c r="O92" i="1"/>
  <c r="O96" i="1"/>
  <c r="O97" i="1"/>
  <c r="O100" i="1"/>
  <c r="O101" i="1"/>
  <c r="O102" i="1"/>
  <c r="O105" i="1"/>
  <c r="O107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4" i="1"/>
  <c r="O125" i="1"/>
  <c r="O126" i="1"/>
  <c r="O127" i="1"/>
  <c r="O128" i="1"/>
  <c r="O129" i="1"/>
  <c r="O130" i="1"/>
  <c r="O132" i="1"/>
  <c r="O133" i="1"/>
  <c r="O134" i="1"/>
  <c r="O135" i="1"/>
  <c r="O137" i="1"/>
  <c r="O138" i="1"/>
  <c r="O139" i="1"/>
  <c r="O140" i="1"/>
  <c r="O142" i="1"/>
  <c r="O146" i="1"/>
  <c r="O148" i="1"/>
  <c r="O150" i="1"/>
  <c r="O151" i="1"/>
  <c r="O152" i="1"/>
  <c r="O153" i="1"/>
  <c r="O155" i="1"/>
  <c r="O156" i="1"/>
  <c r="O159" i="1"/>
  <c r="O161" i="1"/>
  <c r="O162" i="1"/>
  <c r="O167" i="1"/>
  <c r="O170" i="1"/>
  <c r="O171" i="1"/>
  <c r="O172" i="1"/>
  <c r="O173" i="1"/>
  <c r="O174" i="1"/>
  <c r="O176" i="1"/>
  <c r="O179" i="1"/>
  <c r="O180" i="1"/>
  <c r="O181" i="1"/>
  <c r="O182" i="1"/>
  <c r="O183" i="1"/>
  <c r="O187" i="1"/>
  <c r="O189" i="1"/>
  <c r="O190" i="1"/>
  <c r="O191" i="1"/>
  <c r="O192" i="1"/>
  <c r="O194" i="1"/>
  <c r="O195" i="1"/>
  <c r="O196" i="1"/>
  <c r="O198" i="1"/>
  <c r="O200" i="1"/>
  <c r="O201" i="1"/>
  <c r="O202" i="1"/>
  <c r="O210" i="1"/>
  <c r="O217" i="1"/>
  <c r="O220" i="1"/>
  <c r="O221" i="1"/>
  <c r="O224" i="1"/>
  <c r="O225" i="1"/>
  <c r="O226" i="1"/>
  <c r="O227" i="1"/>
  <c r="O228" i="1"/>
  <c r="O230" i="1"/>
  <c r="O231" i="1"/>
  <c r="O235" i="1"/>
  <c r="O236" i="1"/>
  <c r="O237" i="1"/>
  <c r="O238" i="1"/>
  <c r="O239" i="1"/>
  <c r="O240" i="1"/>
  <c r="O242" i="1"/>
  <c r="O243" i="1"/>
  <c r="O244" i="1"/>
  <c r="O245" i="1"/>
  <c r="O249" i="1"/>
  <c r="O250" i="1"/>
  <c r="O254" i="1"/>
  <c r="O256" i="1"/>
  <c r="O265" i="1"/>
  <c r="O268" i="1"/>
  <c r="O269" i="1"/>
  <c r="O275" i="1"/>
  <c r="O278" i="1"/>
  <c r="O280" i="1"/>
  <c r="O286" i="1"/>
  <c r="O287" i="1"/>
  <c r="O290" i="1"/>
  <c r="O291" i="1"/>
  <c r="O292" i="1"/>
  <c r="O29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841911A-4B9E-4510-8848-A259AEBC9A66}" keepAlive="1" interval="60" name="Query - Sheet1" description="Connection to the 'Sheet1' query in the workbook." type="5" refreshedVersion="8" background="1" refreshOnLoad="1" saveData="1">
    <dbPr connection="Provider=Microsoft.Mashup.OleDb.1;Data Source=$Workbook$;Location=Sheet1;Extended Properties=&quot;&quot;" command="SELECT * FROM [Sheet1]"/>
  </connection>
  <connection id="2" xr16:uid="{29341C26-4873-48D2-9AA7-856EA3364A1D}" keepAlive="1" interval="60" name="Query - Sheet1 (2)" description="Connection to the 'Sheet1 (2)' query in the workbook." type="5" refreshedVersion="8" background="1" refreshOnLoad="1" saveData="1">
    <dbPr connection="Provider=Microsoft.Mashup.OleDb.1;Data Source=$Workbook$;Location=&quot;Sheet1 (2)&quot;;Extended Properties=&quot;&quot;" command="SELECT * FROM [Sheet1 (2)]"/>
  </connection>
  <connection id="3" xr16:uid="{6BEB16BC-2180-4343-87AB-0580565FA726}" keepAlive="1" interval="60" name="Query - Sheet1 (3)" description="Connection to the 'Sheet1 (3)' query in the workbook." type="5" refreshedVersion="8" background="1" refreshOnLoad="1" saveData="1">
    <dbPr connection="Provider=Microsoft.Mashup.OleDb.1;Data Source=$Workbook$;Location=&quot;Sheet1 (3)&quot;;Extended Properties=&quot;&quot;" command="SELECT * FROM [Sheet1 (3)]"/>
  </connection>
  <connection id="4" xr16:uid="{377FFB50-85D9-4690-8491-501AD3533619}" keepAlive="1" interval="60" name="Query - Sheet1 (4)" description="Connection to the 'Sheet1 (4)' query in the workbook." type="5" refreshedVersion="8" background="1" refreshOnLoad="1" saveData="1">
    <dbPr connection="Provider=Microsoft.Mashup.OleDb.1;Data Source=$Workbook$;Location=&quot;Sheet1 (4)&quot;;Extended Properties=&quot;&quot;" command="SELECT * FROM [Sheet1 (4)]"/>
  </connection>
  <connection id="5" xr16:uid="{C31DCE75-CB09-46F2-8284-241BA00BCBA6}" keepAlive="1" interval="60" name="Query - Sheet1 (5)" description="Connection to the 'Sheet1 (5)' query in the workbook." type="5" refreshedVersion="8" background="1" refreshOnLoad="1" saveData="1">
    <dbPr connection="Provider=Microsoft.Mashup.OleDb.1;Data Source=$Workbook$;Location=&quot;Sheet1 (5)&quot;;Extended Properties=&quot;&quot;" command="SELECT * FROM [Sheet1 (5)]"/>
  </connection>
</connections>
</file>

<file path=xl/sharedStrings.xml><?xml version="1.0" encoding="utf-8"?>
<sst xmlns="http://schemas.openxmlformats.org/spreadsheetml/2006/main" count="3154" uniqueCount="792">
  <si>
    <t>Index</t>
  </si>
  <si>
    <t>SDD ID</t>
  </si>
  <si>
    <t>STATUS</t>
  </si>
  <si>
    <t>Lab</t>
  </si>
  <si>
    <t>Certificate #</t>
  </si>
  <si>
    <t>SHAPE</t>
  </si>
  <si>
    <t>Weight</t>
  </si>
  <si>
    <t>COLOUR</t>
  </si>
  <si>
    <t>Clarity</t>
  </si>
  <si>
    <t>Cut Grade</t>
  </si>
  <si>
    <t>Polish</t>
  </si>
  <si>
    <t>Symmetry</t>
  </si>
  <si>
    <t>PRICE PER CT.</t>
  </si>
  <si>
    <t>Measurements</t>
  </si>
  <si>
    <t>Video Link</t>
  </si>
  <si>
    <t>A32</t>
  </si>
  <si>
    <t>AVALABLE</t>
  </si>
  <si>
    <t>IGI</t>
  </si>
  <si>
    <t>HEART MODIFIED</t>
  </si>
  <si>
    <t xml:space="preserve">  INTENSE PINK</t>
  </si>
  <si>
    <t>VS2</t>
  </si>
  <si>
    <t>Excellent</t>
  </si>
  <si>
    <t>17.24*19.25*10.04</t>
  </si>
  <si>
    <t>https://workshop.360view.link/360viewer/360view.html?d=0506258-112-23</t>
  </si>
  <si>
    <t>LABGROWN</t>
  </si>
  <si>
    <t>A300</t>
  </si>
  <si>
    <t>NONE</t>
  </si>
  <si>
    <t xml:space="preserve">  VIVID PINK</t>
  </si>
  <si>
    <t>VS1</t>
  </si>
  <si>
    <t>16.39*18.87*10.72</t>
  </si>
  <si>
    <t>https://workshop.360view.link/360viewer/360view.html?d=3007250-5-7006</t>
  </si>
  <si>
    <t>A301</t>
  </si>
  <si>
    <t>16.30*18.97*10.68</t>
  </si>
  <si>
    <t>https://workshop.360view.link/360viewer/360view.html?d=3007252-5-700-8</t>
  </si>
  <si>
    <t>A302</t>
  </si>
  <si>
    <t>OVAL MODIFIED</t>
  </si>
  <si>
    <t>VVS2</t>
  </si>
  <si>
    <t>20.90*14.76*9.59</t>
  </si>
  <si>
    <t>https://workshop.360view.link/360viewer/360view.html?d=3007250-5-7001</t>
  </si>
  <si>
    <t>A189</t>
  </si>
  <si>
    <t>14.76*17.73*10.36</t>
  </si>
  <si>
    <t>https://workshop.360view.link/360viewer/360view.html?d=1706258-A189</t>
  </si>
  <si>
    <t>A273</t>
  </si>
  <si>
    <t>LAB</t>
  </si>
  <si>
    <t>IN LAB</t>
  </si>
  <si>
    <t>https://workshop.360view.link/360viewer/360view.html?d=0207254-160--1</t>
  </si>
  <si>
    <t>A282</t>
  </si>
  <si>
    <t>ROUND</t>
  </si>
  <si>
    <t xml:space="preserve">H  </t>
  </si>
  <si>
    <t>A1</t>
  </si>
  <si>
    <t xml:space="preserve">G  </t>
  </si>
  <si>
    <t>19.86*14.27*8.19</t>
  </si>
  <si>
    <t>https://ds-360.jaykar.co.in/Ds360/JYK24C251290/VIDEO/JYK24C251290.html</t>
  </si>
  <si>
    <t>A274</t>
  </si>
  <si>
    <t>https://workshop.360view.link/360viewer/360view.html?d=0207257-160-24-2</t>
  </si>
  <si>
    <t>A31</t>
  </si>
  <si>
    <t>https://sdgdiamondmedia.vercel.app/assets/videos/17.02%20ROUND%20VS2.mp4</t>
  </si>
  <si>
    <t>A149</t>
  </si>
  <si>
    <t xml:space="preserve">PEAR </t>
  </si>
  <si>
    <t>A278</t>
  </si>
  <si>
    <t>14.22*16.96*9.41</t>
  </si>
  <si>
    <t>https://workshop.360view.link/360viewer/360view.html?d=3007250-5-70009</t>
  </si>
  <si>
    <t xml:space="preserve">EMERALD </t>
  </si>
  <si>
    <t xml:space="preserve">F  </t>
  </si>
  <si>
    <t>https://sdgdiamondmedia.vercel.app/assets/images/13.73EM.jpg</t>
  </si>
  <si>
    <t>A34</t>
  </si>
  <si>
    <t>DONALD TRUMP</t>
  </si>
  <si>
    <t xml:space="preserve">E  </t>
  </si>
  <si>
    <t>SI1</t>
  </si>
  <si>
    <t>1*1*1</t>
  </si>
  <si>
    <t>https://ds-360.jaykar.co.in/Ds360/JYK25B251022/VIDEO/JYK25B251022.html</t>
  </si>
  <si>
    <t>A33</t>
  </si>
  <si>
    <t xml:space="preserve">D  </t>
  </si>
  <si>
    <t>https://workshop.360view.link/360viewer/360view.html?d=0706256-A33</t>
  </si>
  <si>
    <t>A264</t>
  </si>
  <si>
    <t>12.65*15.09*8.13</t>
  </si>
  <si>
    <t>https://workshop.360view.link/360viewer/360view.html?d=0207251-160-24-3</t>
  </si>
  <si>
    <t>A267</t>
  </si>
  <si>
    <t>15.61*10.39*6.36</t>
  </si>
  <si>
    <t>https://workshop.360view.link/360viewer/360view.html?d=1706253-711521235</t>
  </si>
  <si>
    <t>A4</t>
  </si>
  <si>
    <t>668407486 </t>
  </si>
  <si>
    <t xml:space="preserve">  VIVID GREEN</t>
  </si>
  <si>
    <t>Very good</t>
  </si>
  <si>
    <t>14.88*10.00*6.33</t>
  </si>
  <si>
    <t>https://ds-360.jaykar.co.in/Ds360/668407486/VIDEO/668407486.html</t>
  </si>
  <si>
    <t>A298</t>
  </si>
  <si>
    <t>PEAR MODIFIED</t>
  </si>
  <si>
    <t xml:space="preserve">  VIVID YELLOW</t>
  </si>
  <si>
    <t>A3</t>
  </si>
  <si>
    <t xml:space="preserve">  INTENSE GREEN</t>
  </si>
  <si>
    <t>13.63*10.19*7.00</t>
  </si>
  <si>
    <t>https://ds-360.jaykar.co.in/Ds360/656402781/VIDEO/656402781.html</t>
  </si>
  <si>
    <t>A81</t>
  </si>
  <si>
    <t>13.89*9.85*6.27</t>
  </si>
  <si>
    <t>https://ds-360.jaykar.co.in/ds360/JYK17D2539922/VIDEO/JYK17D2539922.html</t>
  </si>
  <si>
    <t>A2</t>
  </si>
  <si>
    <t>13.80*10.51*6.71</t>
  </si>
  <si>
    <t>https://view.varnivideo.com/?d=SDD-80</t>
  </si>
  <si>
    <t>A12</t>
  </si>
  <si>
    <t>13.72*9.83*6.36</t>
  </si>
  <si>
    <t>https://ds-360.jaykar.co.in/ds360/JYK17D2539920/VIDEO/JYK17D2539920.html</t>
  </si>
  <si>
    <t>A5</t>
  </si>
  <si>
    <t>12.23*14.51*6.99</t>
  </si>
  <si>
    <t>https://workshop.360view.link/360viewer/360view.html?d=1607254--A5</t>
  </si>
  <si>
    <t>A28</t>
  </si>
  <si>
    <t>Emerald Square</t>
  </si>
  <si>
    <t>10.86*10.70*7.21</t>
  </si>
  <si>
    <t>https://view.varnivideo.com/video.html?d=V-2</t>
  </si>
  <si>
    <t>A225</t>
  </si>
  <si>
    <t xml:space="preserve">  INTENSE PINK </t>
  </si>
  <si>
    <t>11.22*13.25*7.14</t>
  </si>
  <si>
    <t>https://workshop.360view.link/360viewer/360view.html?d=0906256-A225</t>
  </si>
  <si>
    <t>A86</t>
  </si>
  <si>
    <t>13.72 *9.76 *6.10</t>
  </si>
  <si>
    <t>https://ds-360.jaykar.co.in/Ds360/668407488/VIDEO/668407488.html</t>
  </si>
  <si>
    <t>A83</t>
  </si>
  <si>
    <t>13.63*10.10*6.11</t>
  </si>
  <si>
    <t>https://workshop.360view.link/360viewer/360view.html?d=2905254-A83-PINK</t>
  </si>
  <si>
    <t>A180</t>
  </si>
  <si>
    <t>15.66*10.25*5.85</t>
  </si>
  <si>
    <t>https://workshop.360view.link/360viewer/360view.html?d=1607255-A180</t>
  </si>
  <si>
    <t>A263</t>
  </si>
  <si>
    <t xml:space="preserve">HEART </t>
  </si>
  <si>
    <t>A284</t>
  </si>
  <si>
    <t>https://workshop.360view.link/360viewer/360view.html?d=1807254-454-45-10</t>
  </si>
  <si>
    <t>A90</t>
  </si>
  <si>
    <t>13.25*9.59*5.73</t>
  </si>
  <si>
    <t>https://workshop.360view.link/360viewer/360view.html?d=2905252-A90-PINK</t>
  </si>
  <si>
    <t>A265</t>
  </si>
  <si>
    <t>9.91*12.09*6.63</t>
  </si>
  <si>
    <t>https://workshop.360view.link/360viewer/360view.html?d=0207253-160-24-3B</t>
  </si>
  <si>
    <t>A181</t>
  </si>
  <si>
    <t xml:space="preserve">  INTENSE YELLOW</t>
  </si>
  <si>
    <t>10.08*11.58*6.71</t>
  </si>
  <si>
    <t>https://ds-360.jaykar.co.in/ds360/25D25205/VIDEO/25D25205.html</t>
  </si>
  <si>
    <t>A29</t>
  </si>
  <si>
    <t>BUTTERFLY</t>
  </si>
  <si>
    <t>11.84*14.07*4.42</t>
  </si>
  <si>
    <t>https://ds-360.jaykar.co.in/ds360/JYK17D2539913/VIDEO/JYK17D2539913.html</t>
  </si>
  <si>
    <t>A10</t>
  </si>
  <si>
    <t>12.94*9.42*5.82</t>
  </si>
  <si>
    <t>https://ds-360.jaykar.co.in/Ds360/669468845/VIDEO/669468845.html</t>
  </si>
  <si>
    <t>A8</t>
  </si>
  <si>
    <t>13.04*9.15*5.86</t>
  </si>
  <si>
    <t>https://ds-360.jaykar.co.in/ds360/9D25160/VIDEO/9D25160.html</t>
  </si>
  <si>
    <t>A231</t>
  </si>
  <si>
    <t>CUSHION</t>
  </si>
  <si>
    <t>9.98*9.38*5.91</t>
  </si>
  <si>
    <t>https://workshop.360view.link/360viewer/360view.html?d=1706255-A231</t>
  </si>
  <si>
    <t>A178</t>
  </si>
  <si>
    <t>A283</t>
  </si>
  <si>
    <t>https://workshop.360view.link/360viewer/360view.html?d=1807258-77-95-2B</t>
  </si>
  <si>
    <t>A6</t>
  </si>
  <si>
    <t>13.88*9.01*5.58</t>
  </si>
  <si>
    <t>https://ds-360.jaykar.co.in/Ds360/669468846/VIDEO/669468846.html</t>
  </si>
  <si>
    <t>A87</t>
  </si>
  <si>
    <t>CUSHION MODIFIED</t>
  </si>
  <si>
    <t>12.16*8.32*5.64</t>
  </si>
  <si>
    <t>https://workshop.360view.link/360viewer/360view.html?d=0306254-A87-PINK</t>
  </si>
  <si>
    <t>A249</t>
  </si>
  <si>
    <t>MARQUISE</t>
  </si>
  <si>
    <t>A55</t>
  </si>
  <si>
    <t>9.83*9.50*5.92</t>
  </si>
  <si>
    <t>https://workshop.360view.link/360viewer/360view.html?d=0306254-A55-YELLOW</t>
  </si>
  <si>
    <t>A7</t>
  </si>
  <si>
    <t>HEART</t>
  </si>
  <si>
    <t>10.99*11.90*6.65</t>
  </si>
  <si>
    <t>https://workshop.360view.link/360viewer/360view.html?d=0306250-A7-PINK</t>
  </si>
  <si>
    <t>A56</t>
  </si>
  <si>
    <t>9.98*9.55*5.94</t>
  </si>
  <si>
    <t>https://workshop.360view.link/360viewer/360view.html?d=0306251-A56-YELLOW</t>
  </si>
  <si>
    <t>A79</t>
  </si>
  <si>
    <t>11.47*8.05*5.23</t>
  </si>
  <si>
    <t>https://ds-360.jaykar.co.in/ds360/JYK17D2539909/VIDEO/JYK17D2539909.html</t>
  </si>
  <si>
    <t>A26</t>
  </si>
  <si>
    <t>Horse</t>
  </si>
  <si>
    <t>https://sdgdiamondmedia.vercel.app/assets/videos/horse%205.01%20yellow.mp4</t>
  </si>
  <si>
    <t>A76</t>
  </si>
  <si>
    <t xml:space="preserve">  VIVID  BLUE</t>
  </si>
  <si>
    <t>9.92*11.81*7.20</t>
  </si>
  <si>
    <t>https://view.varnivideo.com/?d=SDD-63</t>
  </si>
  <si>
    <t>A57</t>
  </si>
  <si>
    <t>18.76*8.62*5.28</t>
  </si>
  <si>
    <t>https://view.varnivideo.com/video.html?d=SDD-78&amp;z=1&amp;wjs=pjs/4w.js</t>
  </si>
  <si>
    <t>A232</t>
  </si>
  <si>
    <t>PRINCESS</t>
  </si>
  <si>
    <t>A280</t>
  </si>
  <si>
    <t>ROSE CUT PEAR</t>
  </si>
  <si>
    <t xml:space="preserve">  </t>
  </si>
  <si>
    <t>A193</t>
  </si>
  <si>
    <t>9.22*11.18*6.22</t>
  </si>
  <si>
    <t>https://workshop.360view.link/360viewer/360view.html?d=0406254-A193-YELLOW</t>
  </si>
  <si>
    <t>A89</t>
  </si>
  <si>
    <t>10.52*11.35*6.52</t>
  </si>
  <si>
    <t>https://workshop.360view.link/360viewer/360view.html?d=0306254-A89-PINK</t>
  </si>
  <si>
    <t>A268</t>
  </si>
  <si>
    <t>A97</t>
  </si>
  <si>
    <t>9.46*8.98*5.65</t>
  </si>
  <si>
    <t>https://workshop.360view.link/360viewer/360view.html?d=0306257-A97-PINK</t>
  </si>
  <si>
    <t>A227</t>
  </si>
  <si>
    <t>14.31*8.76*5.61</t>
  </si>
  <si>
    <t>A99</t>
  </si>
  <si>
    <t xml:space="preserve">CUSHION </t>
  </si>
  <si>
    <t>10.76*7.84*5.41</t>
  </si>
  <si>
    <t>https://workshop.360view.link/360viewer/360view.html?d=0306251-A99-PINK</t>
  </si>
  <si>
    <t>A51</t>
  </si>
  <si>
    <t>9.91*10.91*6.18</t>
  </si>
  <si>
    <t>https://view.varnivideo.com/?d=SDD-61</t>
  </si>
  <si>
    <t>A52</t>
  </si>
  <si>
    <t xml:space="preserve">  VIVID  YELLOW</t>
  </si>
  <si>
    <t>9.65*10.73*6.34</t>
  </si>
  <si>
    <t>https://view.varnivideo.com/?d=SDD-62</t>
  </si>
  <si>
    <t>A96</t>
  </si>
  <si>
    <t>8.90*8.49*5.86</t>
  </si>
  <si>
    <t>https://workshop.360view.link/360viewer/360view.html?d=0306255-A46-PINK</t>
  </si>
  <si>
    <t>A88</t>
  </si>
  <si>
    <t>9.60*11.22*6.38</t>
  </si>
  <si>
    <t>https://workshop.360view.link/360viewer/360view.html?d=0306252-A88-PINK</t>
  </si>
  <si>
    <t>A98</t>
  </si>
  <si>
    <t>9.42*8.70*5.63</t>
  </si>
  <si>
    <t>https://workshop.360view.link/360viewer/360view.html?d=0306253-A98-PINK</t>
  </si>
  <si>
    <t>A14</t>
  </si>
  <si>
    <t>13.51*8.54*5.16</t>
  </si>
  <si>
    <t>https://ds-360.jaykar.co.in/ds360/9D25157/VIDEO/9D25157.html</t>
  </si>
  <si>
    <t>A91</t>
  </si>
  <si>
    <t>11.15*7.41*4.67</t>
  </si>
  <si>
    <t>https://view.varnivideo.com/video.html?d=331-7</t>
  </si>
  <si>
    <t>A92</t>
  </si>
  <si>
    <t>9.41*8.00*5.32</t>
  </si>
  <si>
    <t>https://ds-360.jaykar.co.in/ds360/JYK17D2539915/VIDEO/JYK17D2539915.html</t>
  </si>
  <si>
    <t>A262</t>
  </si>
  <si>
    <t>A37</t>
  </si>
  <si>
    <t>12.08*7.76*4.91</t>
  </si>
  <si>
    <t>https://ds-360.jaykar.co.in/Ds360/JYK24C251292/VIDEO/JYK24C251292.html</t>
  </si>
  <si>
    <t>A94</t>
  </si>
  <si>
    <t>8.60*8.44*5.42</t>
  </si>
  <si>
    <t>https://ds-360.jaykar.co.in/ds360/JYK17D2539923/VIDEO/JYK17D2539923.html</t>
  </si>
  <si>
    <t>A251</t>
  </si>
  <si>
    <t>A229</t>
  </si>
  <si>
    <t>8.13*9.57*5.12</t>
  </si>
  <si>
    <t>https://workshop.360view.link/360viewer/360view.html?d=1706252-A229</t>
  </si>
  <si>
    <t>A195</t>
  </si>
  <si>
    <t>10.34*7.47*4.87</t>
  </si>
  <si>
    <t>https://workshop.360view.link/360viewer/360view.html?d=1706256-A195</t>
  </si>
  <si>
    <t>A13</t>
  </si>
  <si>
    <t>OVAL</t>
  </si>
  <si>
    <t xml:space="preserve">   YELLOW</t>
  </si>
  <si>
    <t>10.98*7.81*4.57</t>
  </si>
  <si>
    <t>https://ds-360.jaykar.co.in/ds360/9D25161/VIDEO/9D25161.html</t>
  </si>
  <si>
    <t>A38</t>
  </si>
  <si>
    <t>12.03*7.51*4.32</t>
  </si>
  <si>
    <t>https://workshop.360view.link/360viewer/360view.html?d=0306253-A38-YELLOW</t>
  </si>
  <si>
    <t>A45</t>
  </si>
  <si>
    <t>7.97*10.00*4.97</t>
  </si>
  <si>
    <t>https://workshop.360view.link/360viewer/360view.html?d=0306250-A45-YELLOW</t>
  </si>
  <si>
    <t>A36</t>
  </si>
  <si>
    <t>RADIANT SQUARE</t>
  </si>
  <si>
    <t>8.17*8.16*5.25</t>
  </si>
  <si>
    <t>https://workshop.360view.link/360viewer/360view.html?d=0306252-A36-YELLOW</t>
  </si>
  <si>
    <t>A35</t>
  </si>
  <si>
    <t>8.19*8.17*5.29</t>
  </si>
  <si>
    <t>https://workshop.360view.link/360viewer/360view.html?d=0306258-A35-YELLOW</t>
  </si>
  <si>
    <t>A287</t>
  </si>
  <si>
    <t>A95</t>
  </si>
  <si>
    <t>10.43*7.30*4.79</t>
  </si>
  <si>
    <t>https://workshop.360view.link/360viewer/360view.html?d=0606253-A95</t>
  </si>
  <si>
    <t>A93</t>
  </si>
  <si>
    <t>10.10*7.51*4.67</t>
  </si>
  <si>
    <t>https://ds-360.jaykar.co.in/ds360/JYK17D2539912/VIDEO/JYK17D2539912.html</t>
  </si>
  <si>
    <t>A271</t>
  </si>
  <si>
    <t>A53</t>
  </si>
  <si>
    <t>8.29*7.82*4.72</t>
  </si>
  <si>
    <t>https://workshop.360view.link/360viewer/360view.html?d=0406250-A53-YELLOW</t>
  </si>
  <si>
    <t>A15</t>
  </si>
  <si>
    <t>12.23*7.28*4.10</t>
  </si>
  <si>
    <t>https://ds-360.jaykar.co.in/ds360/9D25154/VIDEO/9D25154.html</t>
  </si>
  <si>
    <t>A44</t>
  </si>
  <si>
    <t>7.85*9.19*4.90</t>
  </si>
  <si>
    <t>https://workshop.360view.link/360viewer/360view.html?d=0406258-A44-YELLOW</t>
  </si>
  <si>
    <t>A102</t>
  </si>
  <si>
    <t xml:space="preserve">  PINK</t>
  </si>
  <si>
    <t>A105</t>
  </si>
  <si>
    <t>7.39*7.03*5.02</t>
  </si>
  <si>
    <t>https://ds-360.jaykar.co.in/ds360/JYK17D2539916/VIDEO/JYK17D2539916.html</t>
  </si>
  <si>
    <t>A281</t>
  </si>
  <si>
    <t xml:space="preserve">ROUND </t>
  </si>
  <si>
    <t>A47</t>
  </si>
  <si>
    <t>7.96*9.43*4.47</t>
  </si>
  <si>
    <t>https://workshop.360view.link/360viewer/360view.html?d=0406253-A47-YELLOW</t>
  </si>
  <si>
    <t>A296</t>
  </si>
  <si>
    <t>A48</t>
  </si>
  <si>
    <t>7.29*8.97*4.45</t>
  </si>
  <si>
    <t>https://workshop.360view.link/360viewer/360view.html?d=0406253-A48-YELLOW</t>
  </si>
  <si>
    <t>A23</t>
  </si>
  <si>
    <t>10.60*6.63*4.09</t>
  </si>
  <si>
    <t>https://ds-360.jaykar.co.in/ds360/9D25152/VIDEO/9D25152.html</t>
  </si>
  <si>
    <t>A104</t>
  </si>
  <si>
    <t>7.19*6.92*5.10</t>
  </si>
  <si>
    <t>https://ds-360.jaykar.co.in/ds360/JYK17D2539924/VIDEO/JYK17D2539924.html</t>
  </si>
  <si>
    <t>A71</t>
  </si>
  <si>
    <t>7.19*7.79*4.58</t>
  </si>
  <si>
    <t>https://workshop.360view.link/360viewer/360view.html?d=0406253-A71-YELLOW</t>
  </si>
  <si>
    <t>A17</t>
  </si>
  <si>
    <t>10.86*6.39*4.12</t>
  </si>
  <si>
    <t>https://ds-360.jaykar.co.in/ds360/9D25148/VIDEO/9D25148.html</t>
  </si>
  <si>
    <t>A100</t>
  </si>
  <si>
    <t>RADIANT</t>
  </si>
  <si>
    <t>8.56*6.13*4.32</t>
  </si>
  <si>
    <t>https://ds-360.jaykar.co.in/ds360/JYK17D2539917/VIDEO/JYK17D2539917.html</t>
  </si>
  <si>
    <t>A285</t>
  </si>
  <si>
    <t>https://workshop.360view.link/360viewer/360view.html?d=1807250-77-95-2C</t>
  </si>
  <si>
    <t>A205</t>
  </si>
  <si>
    <t xml:space="preserve">  VIVID BLUE</t>
  </si>
  <si>
    <t>8.93*5.74*3.94</t>
  </si>
  <si>
    <t>https://workshop.360view.link/360viewer/360view.html?d=0606255-A205</t>
  </si>
  <si>
    <t>A16</t>
  </si>
  <si>
    <t>10.35*6.76*4.15</t>
  </si>
  <si>
    <t>https://ds-360.jaykar.co.in/ds360/9D25153/VIDEO/9D25153.html</t>
  </si>
  <si>
    <t>A106</t>
  </si>
  <si>
    <t>6.91*6.81*4.73</t>
  </si>
  <si>
    <t>https://workshop.360view.link/360viewer/360view.html?d=0606254-A106</t>
  </si>
  <si>
    <t>A194</t>
  </si>
  <si>
    <t>6.81*6.80*4.55</t>
  </si>
  <si>
    <t>https://workshop.360view.link/360viewer/360view.html?d=1706251-A194</t>
  </si>
  <si>
    <t>A78</t>
  </si>
  <si>
    <t>https://view.varnivideo.com/video.html?d=331-6</t>
  </si>
  <si>
    <t>A250</t>
  </si>
  <si>
    <t>A103</t>
  </si>
  <si>
    <t>8.91*9.29*5.34</t>
  </si>
  <si>
    <t>https://workshop.360view.link/360viewer/360view.html?d=0606251-A103</t>
  </si>
  <si>
    <t>A163</t>
  </si>
  <si>
    <t>10.55*6.41*4.15</t>
  </si>
  <si>
    <t>https://workshop.360view.link/360viewer/360view.html?d=0406257-A163-YELLOW</t>
  </si>
  <si>
    <t>A101</t>
  </si>
  <si>
    <t>6.81*6.77*4.93</t>
  </si>
  <si>
    <t>https://ds-360.jaykar.co.in/ds360/JYK17D2539914/VIDEO/JYK17D2539914.html</t>
  </si>
  <si>
    <t>A50</t>
  </si>
  <si>
    <t>10.43*6.50*4.24</t>
  </si>
  <si>
    <t>https://workshop.360view.link/360viewer/360view.html?d=0406252-A50-YELLOW</t>
  </si>
  <si>
    <t>A212</t>
  </si>
  <si>
    <t>9.12*6.62*4.25</t>
  </si>
  <si>
    <t>https://workshop.360view.link/360viewer/360view.html?d=0706258-A212</t>
  </si>
  <si>
    <t>A41</t>
  </si>
  <si>
    <t>7.24*8.91*4.39</t>
  </si>
  <si>
    <t>https://workshop.360view.link/360viewer/360view.html?d=0606258-A41</t>
  </si>
  <si>
    <t>A247</t>
  </si>
  <si>
    <t>A54</t>
  </si>
  <si>
    <t>7.13*6.74*4.43</t>
  </si>
  <si>
    <t>https://workshop.360view.link/360viewer/360view.html?d=0606251-A54</t>
  </si>
  <si>
    <t>A42</t>
  </si>
  <si>
    <t>7.46*8.23*4.12</t>
  </si>
  <si>
    <t>https://workshop.360view.link/360viewer/360view.html?d=0406252-A42-YELLOW</t>
  </si>
  <si>
    <t>A61</t>
  </si>
  <si>
    <t>6.79*6.33*4.45</t>
  </si>
  <si>
    <t>https://workshop.360view.link/360viewer/360view.html?d=0406256-A61-YELLOW</t>
  </si>
  <si>
    <t>A122</t>
  </si>
  <si>
    <t>7.76*7.69*4.08</t>
  </si>
  <si>
    <t>https://workshop.360view.link/360viewer/360view.html?d=3005257-A122-PINK</t>
  </si>
  <si>
    <t>A295</t>
  </si>
  <si>
    <t>A233</t>
  </si>
  <si>
    <t>6.52*6.39*4.51</t>
  </si>
  <si>
    <t>A74</t>
  </si>
  <si>
    <t>A68</t>
  </si>
  <si>
    <t>9.36*6.17*3.58</t>
  </si>
  <si>
    <t>https://workshop.360view.link/360viewer/360view.html?d=0606254-A68</t>
  </si>
  <si>
    <t>A64</t>
  </si>
  <si>
    <t>9.79*6.45*4.01</t>
  </si>
  <si>
    <t>https://workshop.360view.link/360viewer/360view.html?d=0406258-A64-GREEN</t>
  </si>
  <si>
    <t>A235</t>
  </si>
  <si>
    <t xml:space="preserve">  BLACK BLACK</t>
  </si>
  <si>
    <t>7.41*7.44*4.35</t>
  </si>
  <si>
    <t>https://workshop.360view.link/360viewer/360view.html?d=1706250-A235</t>
  </si>
  <si>
    <t>A39</t>
  </si>
  <si>
    <t>6.68*8.25*3.73</t>
  </si>
  <si>
    <t>https://workshop.360view.link/360viewer/360view.html?d=0606256-A39</t>
  </si>
  <si>
    <t>A198</t>
  </si>
  <si>
    <t>8.50*5.94*3.83</t>
  </si>
  <si>
    <t>https://workshop.360view.link/360viewer/360view.html?d=0707255-A198</t>
  </si>
  <si>
    <t>A65</t>
  </si>
  <si>
    <t>6.96*8.10*4.65</t>
  </si>
  <si>
    <t>https://workshop.360view.link/360viewer/360view.html?d=0606251-A65</t>
  </si>
  <si>
    <t>A158</t>
  </si>
  <si>
    <t>A162</t>
  </si>
  <si>
    <t>7.74*5.49*3.49</t>
  </si>
  <si>
    <t>https://workshop.360view.link/360viewer/360view.html?d=0706257-A162</t>
  </si>
  <si>
    <t>A161</t>
  </si>
  <si>
    <t>9.93*6.43*3.95</t>
  </si>
  <si>
    <t>https://workshop.360view.link/360viewer/360view.html?d=0406250-A161-BLUE</t>
  </si>
  <si>
    <t>A228</t>
  </si>
  <si>
    <t>6.93*6.57*4.06</t>
  </si>
  <si>
    <t>A177</t>
  </si>
  <si>
    <t xml:space="preserve"> NONE</t>
  </si>
  <si>
    <t>6.65*8.03*3.92</t>
  </si>
  <si>
    <t>https://workshop.360view.link/360viewer/360view.html?d=0606251-A177</t>
  </si>
  <si>
    <t>A210</t>
  </si>
  <si>
    <t>10.34*6.27*3.87</t>
  </si>
  <si>
    <t>https://workshop.360view.link/360viewer/360view.html?d=0706254-A210</t>
  </si>
  <si>
    <t>A214</t>
  </si>
  <si>
    <t>10.29*6.22*3.92</t>
  </si>
  <si>
    <t>https://workshop.360view.link/360viewer/360view.html?d=0706254-A214</t>
  </si>
  <si>
    <t>A159</t>
  </si>
  <si>
    <t>A67</t>
  </si>
  <si>
    <t>8.13*5.55*3.67</t>
  </si>
  <si>
    <t>https://workshop.360view.link/360viewer/360view.html?d=0606258-A67</t>
  </si>
  <si>
    <t>A294</t>
  </si>
  <si>
    <t xml:space="preserve">  YELLOW</t>
  </si>
  <si>
    <t>A213</t>
  </si>
  <si>
    <t>7.43*5.34*3.78</t>
  </si>
  <si>
    <t>https://workshop.360view.link/360viewer/360view.html?d=0706256-A213</t>
  </si>
  <si>
    <t>A234</t>
  </si>
  <si>
    <t>7.25*7.34*4.25</t>
  </si>
  <si>
    <t>https://workshop.360view.link/360viewer/360view.html?d=1706251-A234</t>
  </si>
  <si>
    <t>A150</t>
  </si>
  <si>
    <t>7.25*7.65*4.40</t>
  </si>
  <si>
    <t>https://workshop.360view.link/360viewer/360view.html?d=0606253-A150</t>
  </si>
  <si>
    <t>A19</t>
  </si>
  <si>
    <t>9.68*5.94*3.43</t>
  </si>
  <si>
    <t>https://ds-360.jaykar.co.in/ds360/9D25155/VIDEO/9D25155.html</t>
  </si>
  <si>
    <t>A206</t>
  </si>
  <si>
    <t>7.20*5.23*3.57</t>
  </si>
  <si>
    <t>https://workshop.360view.link/360viewer/360view.html?d=0706251-A206</t>
  </si>
  <si>
    <t>A252</t>
  </si>
  <si>
    <t>A20</t>
  </si>
  <si>
    <t>8.67*6.28*3.73</t>
  </si>
  <si>
    <t>https://view.varnivideo.com/?d=RB-49303</t>
  </si>
  <si>
    <t>A197</t>
  </si>
  <si>
    <t>7.24*5.63*3.61</t>
  </si>
  <si>
    <t>https://workshop.360view.link/360viewer/360view.html?d=0606252-A197</t>
  </si>
  <si>
    <t>A209</t>
  </si>
  <si>
    <t>7.23*5.03*3.61</t>
  </si>
  <si>
    <t>https://workshop.360view.link/360viewer/360view.html?d=0706255-A209</t>
  </si>
  <si>
    <t>A125</t>
  </si>
  <si>
    <t>7.62*4.75*3.13</t>
  </si>
  <si>
    <t>https://workshop.360view.link/360viewer/360view.html?d=3005254-A125-PINK</t>
  </si>
  <si>
    <t>A151</t>
  </si>
  <si>
    <t>6.06*5.91*4.25</t>
  </si>
  <si>
    <t>https://workshop.360view.link/360viewer/360view.html?d=0606253-A151</t>
  </si>
  <si>
    <t>A211</t>
  </si>
  <si>
    <t>6.95*6.98*4.19</t>
  </si>
  <si>
    <t>https://workshop.360view.link/360viewer/360view.html?d=0706251-A211</t>
  </si>
  <si>
    <t>A255</t>
  </si>
  <si>
    <t>A126</t>
  </si>
  <si>
    <t>8.73*5.82*3.48</t>
  </si>
  <si>
    <t>https://view.varnivideo.com/video.html?d=PI-32</t>
  </si>
  <si>
    <t>A109</t>
  </si>
  <si>
    <t>6.55*6.67*4.09</t>
  </si>
  <si>
    <t>https://workshop.360view.link/360viewer/360view.html?d=0706251-A109</t>
  </si>
  <si>
    <t>A187</t>
  </si>
  <si>
    <t>6.01*7.05*3.80</t>
  </si>
  <si>
    <t>https://workshop.360view.link/360viewer/360view.html?d=0706254-A187</t>
  </si>
  <si>
    <t>A77</t>
  </si>
  <si>
    <t xml:space="preserve">  VIVID RED</t>
  </si>
  <si>
    <t>6.47*7.48*3.92</t>
  </si>
  <si>
    <t>https://workshop.360view.link/360viewer/360view.html?d=0406253-A77-RED</t>
  </si>
  <si>
    <t>A215</t>
  </si>
  <si>
    <t>9.01*5.69*3.47</t>
  </si>
  <si>
    <t>https://workshop.360view.link/360viewer/360view.html?d=0706254-A215</t>
  </si>
  <si>
    <t>A110</t>
  </si>
  <si>
    <t>6.62*6.67*3.94</t>
  </si>
  <si>
    <t>https://workshop.360view.link/360viewer/360view.html?d=0706250-A110</t>
  </si>
  <si>
    <t>A165</t>
  </si>
  <si>
    <t>10.03*5.34*3.31</t>
  </si>
  <si>
    <t>https://workshop.360view.link/360viewer/360view.html?d=0706255-A165</t>
  </si>
  <si>
    <t>A230</t>
  </si>
  <si>
    <t>A236</t>
  </si>
  <si>
    <t>A208</t>
  </si>
  <si>
    <t>8.36*5.46*3.52</t>
  </si>
  <si>
    <t>https://workshop.360view.link/360viewer/360view.html?d=0706251-A208</t>
  </si>
  <si>
    <t>A111</t>
  </si>
  <si>
    <t>6.47*6.50*3.95</t>
  </si>
  <si>
    <t>https://workshop.360view.link/360viewer/360view.html?d=0906256-A111</t>
  </si>
  <si>
    <t>A123</t>
  </si>
  <si>
    <t>6.76*4.77*3.09</t>
  </si>
  <si>
    <t>https://workshop.360view.link/360viewer/360view.html?d=3005252-A123-PINK</t>
  </si>
  <si>
    <t>A166</t>
  </si>
  <si>
    <t>6.68*6.65*3.91</t>
  </si>
  <si>
    <t>https://workshop.360view.link/360viewer/360view.html?d=0906257-A166</t>
  </si>
  <si>
    <t>A183</t>
  </si>
  <si>
    <t>6.52*6.60*3.84</t>
  </si>
  <si>
    <t>A226</t>
  </si>
  <si>
    <t>6.58*6.65*3.83</t>
  </si>
  <si>
    <t>A170</t>
  </si>
  <si>
    <t>8.71*5.74*3.38</t>
  </si>
  <si>
    <t>A293</t>
  </si>
  <si>
    <t>VVS1</t>
  </si>
  <si>
    <t>A112</t>
  </si>
  <si>
    <t>6.45*6.50*3.91</t>
  </si>
  <si>
    <t>https://workshop.360view.link/360viewer/360view.html?d=0906252-A112</t>
  </si>
  <si>
    <t>A155</t>
  </si>
  <si>
    <t>A220</t>
  </si>
  <si>
    <t>7.43*5.33*3.23</t>
  </si>
  <si>
    <t>https://workshop.360view.link/360viewer/360view.html?d=0706254-A220</t>
  </si>
  <si>
    <t>A120</t>
  </si>
  <si>
    <t>6.57*6.60*3.87</t>
  </si>
  <si>
    <t>https://workshop.360view.link/360viewer/360view.html?d=1706253-A120</t>
  </si>
  <si>
    <t>A152</t>
  </si>
  <si>
    <t>TRILIANT</t>
  </si>
  <si>
    <t>A168</t>
  </si>
  <si>
    <t>5.73*5.66*3.69</t>
  </si>
  <si>
    <t>A115</t>
  </si>
  <si>
    <t>6.53*6.58*3.91</t>
  </si>
  <si>
    <t>A217</t>
  </si>
  <si>
    <t>10.55*4.95*3.24</t>
  </si>
  <si>
    <t>https://workshop.360view.link/360viewer/360view.html?d=0706256-A217</t>
  </si>
  <si>
    <t>A127</t>
  </si>
  <si>
    <t>5.56*5.14*3.71</t>
  </si>
  <si>
    <t>https://workshop.360view.link/360viewer/360view.html?d=1706255-A127</t>
  </si>
  <si>
    <t>A202</t>
  </si>
  <si>
    <t>6.46*6.49*3.94</t>
  </si>
  <si>
    <t>https://workshop.360view.link/360viewer/360view.html?d=0906252-A202</t>
  </si>
  <si>
    <t>A244</t>
  </si>
  <si>
    <t>7.79*5.74*3.51</t>
  </si>
  <si>
    <t>https://workshop.360view.link/360viewer/360view.html?d=0906253-A244</t>
  </si>
  <si>
    <t>A266</t>
  </si>
  <si>
    <t>A171</t>
  </si>
  <si>
    <t>5.56*5.55*3.76</t>
  </si>
  <si>
    <t>https://workshop.360view.link/360viewer/360view.html?d=0906255-A171</t>
  </si>
  <si>
    <t>A223</t>
  </si>
  <si>
    <t>6.48*6.52*3.19</t>
  </si>
  <si>
    <t>https://workshop.360view.link/360viewer/360view.html?d=0706251-A223</t>
  </si>
  <si>
    <t>NATURAL</t>
  </si>
  <si>
    <t>I2</t>
  </si>
  <si>
    <t>GOOD</t>
  </si>
  <si>
    <t>8.71*5.51*3.52</t>
  </si>
  <si>
    <t>SI2</t>
  </si>
  <si>
    <t>6.36*7.00*4.00</t>
  </si>
  <si>
    <t>https://videos.gem360.in/gem360/2512231641-J-1/gem360-2512231641-J-1.html</t>
  </si>
  <si>
    <t>A160</t>
  </si>
  <si>
    <t>A66</t>
  </si>
  <si>
    <t>A186</t>
  </si>
  <si>
    <t>7.48*5.54*3.64</t>
  </si>
  <si>
    <t>https://workshop.360view.link/360viewer/360view.html?d=0906250-A186</t>
  </si>
  <si>
    <t>A157</t>
  </si>
  <si>
    <t>A124</t>
  </si>
  <si>
    <t>7.30*4.54*2.79</t>
  </si>
  <si>
    <t>https://workshop.360view.link/360viewer/360view.html?d=1706254-A124</t>
  </si>
  <si>
    <t>A117</t>
  </si>
  <si>
    <t>6.51*6.41*3.33</t>
  </si>
  <si>
    <t>https://workshop.360view.link/360viewer/360view.html?d=3005254-A117-PINK</t>
  </si>
  <si>
    <t>A119</t>
  </si>
  <si>
    <t>6.26*6.29*3.94</t>
  </si>
  <si>
    <t>https://workshop.360view.link/360viewer/360view.html?d=1706258-A119</t>
  </si>
  <si>
    <t>A118</t>
  </si>
  <si>
    <t>6.40*6.35*3.94</t>
  </si>
  <si>
    <t>https://workshop.360view.link/360viewer/360view.html?d=3005253-A118-PINK</t>
  </si>
  <si>
    <t>A113</t>
  </si>
  <si>
    <t>A207</t>
  </si>
  <si>
    <t>8.46*5.68*3.49</t>
  </si>
  <si>
    <t>https://workshop.360view.link/360viewer/360view.html?d=0706256-A207</t>
  </si>
  <si>
    <t>A114</t>
  </si>
  <si>
    <t>6.38*6.41*3.94</t>
  </si>
  <si>
    <t>https://workshop.360view.link/360viewer/360view.html?d=0906253-A114</t>
  </si>
  <si>
    <t>A219</t>
  </si>
  <si>
    <t>6.30*6.36*3.92</t>
  </si>
  <si>
    <t>https://workshop.360view.link/360viewer/360view.html?d=0706250-A219</t>
  </si>
  <si>
    <t>A222</t>
  </si>
  <si>
    <t>8.93*5.63*3.41</t>
  </si>
  <si>
    <t>https://workshop.360view.link/360viewer/360view.html?d=0706257-A222</t>
  </si>
  <si>
    <t>A116</t>
  </si>
  <si>
    <t>6.40*6.36*3.89</t>
  </si>
  <si>
    <t>https://workshop.360view.link/360viewer/360view.html?d=3005258-A116-PINK</t>
  </si>
  <si>
    <t>A218</t>
  </si>
  <si>
    <t>8.09*5.64*3.30</t>
  </si>
  <si>
    <t>https://workshop.360view.link/360viewer/360view.html?d=0706254-A218</t>
  </si>
  <si>
    <t>A154</t>
  </si>
  <si>
    <t>6.01*7.03*4.17</t>
  </si>
  <si>
    <t>A216</t>
  </si>
  <si>
    <t>6.84*4.60*2.93</t>
  </si>
  <si>
    <t>https://workshop.360view.link/360viewer/360view.html?d=0706252-A216</t>
  </si>
  <si>
    <t>A70</t>
  </si>
  <si>
    <t>A292</t>
  </si>
  <si>
    <t>A121</t>
  </si>
  <si>
    <t>6.19*6.27*3.77</t>
  </si>
  <si>
    <t>A240</t>
  </si>
  <si>
    <t>6.32*6.35*3.70</t>
  </si>
  <si>
    <t>https://workshop.360view.link/360viewer/360view.html?d=0906256-A240</t>
  </si>
  <si>
    <t>A137</t>
  </si>
  <si>
    <t>6.36*4.70*3.23</t>
  </si>
  <si>
    <t>https://view.varnivideo.com/video.html?d=P-1&amp;z=1</t>
  </si>
  <si>
    <t>A143</t>
  </si>
  <si>
    <t>6.34*6.36*3.70</t>
  </si>
  <si>
    <t>A146</t>
  </si>
  <si>
    <t>6.06*6.53*3.84</t>
  </si>
  <si>
    <t>A199</t>
  </si>
  <si>
    <t>A200</t>
  </si>
  <si>
    <t>A291</t>
  </si>
  <si>
    <t>A188</t>
  </si>
  <si>
    <t>A134</t>
  </si>
  <si>
    <t>6.23*6.26*3.57</t>
  </si>
  <si>
    <t>A129</t>
  </si>
  <si>
    <t>6.03*6.08*3.76</t>
  </si>
  <si>
    <t>A136</t>
  </si>
  <si>
    <t>8.33*5.03*3.35</t>
  </si>
  <si>
    <t>A257</t>
  </si>
  <si>
    <t>A144</t>
  </si>
  <si>
    <t>5.88*6.31*3.59</t>
  </si>
  <si>
    <t>https://workshop.360view.link/360viewer/360view.html?d=3005254-A144-PINK</t>
  </si>
  <si>
    <t>A288</t>
  </si>
  <si>
    <t>A190</t>
  </si>
  <si>
    <t>6.58*4.22*2.77</t>
  </si>
  <si>
    <t>https://workshop.360view.link/360viewer/360view.html?d=1706256-A190</t>
  </si>
  <si>
    <t>A141</t>
  </si>
  <si>
    <t>7.73*5.11*3.12</t>
  </si>
  <si>
    <t>https://workshop.360view.link/360viewer/360view.html?d=3005253-A141-PINK</t>
  </si>
  <si>
    <t>A224</t>
  </si>
  <si>
    <t>A175</t>
  </si>
  <si>
    <t>A289</t>
  </si>
  <si>
    <t>A138</t>
  </si>
  <si>
    <t>5.28*5.93*3.66</t>
  </si>
  <si>
    <t>A258</t>
  </si>
  <si>
    <t>A145</t>
  </si>
  <si>
    <t>5.64*5.57*3.53</t>
  </si>
  <si>
    <t>https://workshop.360view.link/360viewer/360view.html?d=3005255-A145-PINK</t>
  </si>
  <si>
    <t>A174</t>
  </si>
  <si>
    <t>A290</t>
  </si>
  <si>
    <t>A132</t>
  </si>
  <si>
    <t>6.03*4.10*2.69</t>
  </si>
  <si>
    <t>https://view.varnivideo.com/video.html?d=P-7&amp;z=1</t>
  </si>
  <si>
    <t>A128</t>
  </si>
  <si>
    <t>5.29*6.04*3.57</t>
  </si>
  <si>
    <t>A147</t>
  </si>
  <si>
    <t>7.21*4.82*2.89</t>
  </si>
  <si>
    <t>https://workshop.360view.link/360viewer/360view.html?d=3005257-A147-PINK</t>
  </si>
  <si>
    <t>A172</t>
  </si>
  <si>
    <t>A173</t>
  </si>
  <si>
    <t>A142</t>
  </si>
  <si>
    <t>7.93*4.26*2.63</t>
  </si>
  <si>
    <t>A140</t>
  </si>
  <si>
    <t>5.08*5.10*3.11</t>
  </si>
  <si>
    <t>A135</t>
  </si>
  <si>
    <t>4.97*5.05*3.14</t>
  </si>
  <si>
    <t>A130</t>
  </si>
  <si>
    <t>6.22*4.53*2.53</t>
  </si>
  <si>
    <t>https://workshop.360view.link/360viewer/360view.html?d=3005256-A130-PINK</t>
  </si>
  <si>
    <t>A131</t>
  </si>
  <si>
    <t>4.88*4.81*2.35</t>
  </si>
  <si>
    <t>https://workshop.360view.link/360viewer/360view.html?d=3005256-A131-PINK</t>
  </si>
  <si>
    <t>A221</t>
  </si>
  <si>
    <t>A176</t>
  </si>
  <si>
    <t xml:space="preserve">  LIGHT YELLOW</t>
  </si>
  <si>
    <t>5.25*3.84*2.47</t>
  </si>
  <si>
    <t>https://view.varnivideo.com/video.html?d=SDD-68</t>
  </si>
  <si>
    <t>3.55*3.42*2.31</t>
  </si>
  <si>
    <t>https://view.varnivideo.com/video.html?d=SDD-65</t>
  </si>
  <si>
    <t>3.46*3.32*2.24</t>
  </si>
  <si>
    <t>https://view.varnivideo.com/video.html?d=SDD-67</t>
  </si>
  <si>
    <t>A139</t>
  </si>
  <si>
    <t>3.90*3.93*2.33</t>
  </si>
  <si>
    <t>A133</t>
  </si>
  <si>
    <t>3.62*3.57*2.27</t>
  </si>
  <si>
    <t>https://workshop.360view.link/360viewer/360view.html?d=3005250-A133-PINK</t>
  </si>
  <si>
    <t xml:space="preserve">  LC</t>
  </si>
  <si>
    <t>Type</t>
  </si>
  <si>
    <t>VS 2</t>
  </si>
  <si>
    <t>Very Good</t>
  </si>
  <si>
    <t>14.97*18.68*9.47</t>
  </si>
  <si>
    <t>VS 1</t>
  </si>
  <si>
    <t>17.06*17.17*10.72</t>
  </si>
  <si>
    <t>14.76*17.48*8.73</t>
  </si>
  <si>
    <t>VVS 2</t>
  </si>
  <si>
    <t>22.50*14.20*8.89</t>
  </si>
  <si>
    <t>Mobile Video Link</t>
  </si>
  <si>
    <t xml:space="preserve">J  </t>
  </si>
  <si>
    <t>A108</t>
  </si>
  <si>
    <t>8.19*8.68*4.92</t>
  </si>
  <si>
    <t>https://workshop.360view.link/360viewer/360view.html?d=0606256-A108</t>
  </si>
  <si>
    <t>IDEAL</t>
  </si>
  <si>
    <t>16.51*16.64*10.02</t>
  </si>
  <si>
    <t>10.79*6.87*4.18</t>
  </si>
  <si>
    <t xml:space="preserve">https://workshop.360view.link/360viewer/360view.html?d=0707255-A149   </t>
  </si>
  <si>
    <t>A303</t>
  </si>
  <si>
    <t>A306</t>
  </si>
  <si>
    <t>A305</t>
  </si>
  <si>
    <t>A308</t>
  </si>
  <si>
    <t>A309</t>
  </si>
  <si>
    <t>A310</t>
  </si>
  <si>
    <t>A307</t>
  </si>
  <si>
    <t>A315</t>
  </si>
  <si>
    <t>A304</t>
  </si>
  <si>
    <t>A313</t>
  </si>
  <si>
    <t>A312</t>
  </si>
  <si>
    <t>A314</t>
  </si>
  <si>
    <t>A311</t>
  </si>
  <si>
    <t xml:space="preserve">  https://workshop.360view.link/360viewer/360view.html?d=1607255-A282  </t>
  </si>
  <si>
    <t>15.87*9.77*5.67</t>
  </si>
  <si>
    <t>14.93*9.35*5.34</t>
  </si>
  <si>
    <t>A276</t>
  </si>
  <si>
    <t>A275</t>
  </si>
  <si>
    <t>16.01*18.34*9.02</t>
  </si>
  <si>
    <t>A277</t>
  </si>
  <si>
    <t>14.41*17.39*9.61</t>
  </si>
  <si>
    <t>A286</t>
  </si>
  <si>
    <t>14.46*17.00*8.74</t>
  </si>
  <si>
    <t>A279</t>
  </si>
  <si>
    <t>A320</t>
  </si>
  <si>
    <t>HEART ROSE CUT</t>
  </si>
  <si>
    <t xml:space="preserve">  LIGHT PINK</t>
  </si>
  <si>
    <t>18.31*20.75*4.72</t>
  </si>
  <si>
    <t>https://workshop.360view.link/360viewer/360view.html?d=0808253-A320</t>
  </si>
  <si>
    <t>A317</t>
  </si>
  <si>
    <t>AHOKA CUT</t>
  </si>
  <si>
    <t>A318</t>
  </si>
  <si>
    <t>15.66*9.97*6.15</t>
  </si>
  <si>
    <t>https://workshop.360view.link/360viewer/360view.html?d=0808257-A2-20</t>
  </si>
  <si>
    <t>18.69*11.46*6.33</t>
  </si>
  <si>
    <t>https://workshop.360view.link/360viewer/360view.html?d=0808255-7795-02</t>
  </si>
  <si>
    <t>A319</t>
  </si>
  <si>
    <t>18.63*11.62*6.14</t>
  </si>
  <si>
    <t>https://workshop.360view.link/360viewer/360view.html?d=0808258-7795-01</t>
  </si>
  <si>
    <t>A322</t>
  </si>
  <si>
    <t>13.94*8.28*5.86</t>
  </si>
  <si>
    <t>https://workshop.360view.link/360viewer/360view.html?d=0808250-454-45-5</t>
  </si>
  <si>
    <t>10.47*8.05*5.05</t>
  </si>
  <si>
    <t>https://workshop.360view.link/360viewer/360view.html?d=0808256-12901-7</t>
  </si>
  <si>
    <t>11.13*7.29*4.81</t>
  </si>
  <si>
    <t>https://workshop.360view.link/360viewer/360view.html?d=0808258-45445</t>
  </si>
  <si>
    <t>A349</t>
  </si>
  <si>
    <t>A331</t>
  </si>
  <si>
    <t>A324</t>
  </si>
  <si>
    <t>A325</t>
  </si>
  <si>
    <t>ASSAR</t>
  </si>
  <si>
    <t>A323</t>
  </si>
  <si>
    <t>9.14*6.44*4.00</t>
  </si>
  <si>
    <t>https://workshop.360view.link/360viewer/360view.html?d=0808250-108--4</t>
  </si>
  <si>
    <t>A321</t>
  </si>
  <si>
    <t>9.05*6.35*4.08</t>
  </si>
  <si>
    <t>https://workshop.360view.link/360viewer/360view.html?d=0808256-454-45-14</t>
  </si>
  <si>
    <t>9.08*5.92*4.17</t>
  </si>
  <si>
    <t>https://workshop.360view.link/360viewer/360view.html?d=0808254-454-45</t>
  </si>
  <si>
    <t>14.50*6.50*3.84</t>
  </si>
  <si>
    <t>https://workshop.360view.link/360viewer/360view.html?d=0808256-5-700-7-B</t>
  </si>
  <si>
    <t>A327</t>
  </si>
  <si>
    <t>13.25*6.49*3.96</t>
  </si>
  <si>
    <t>https://workshop.360view.link/360viewer/360view.html?d=0808256-5-700-4D</t>
  </si>
  <si>
    <t>10.15*7.05*4.07</t>
  </si>
  <si>
    <t>https://workshop.360view.link/360viewer/360view.html?d=0808253-345-60-14B</t>
  </si>
  <si>
    <t>A332</t>
  </si>
  <si>
    <t>A340</t>
  </si>
  <si>
    <t>A316</t>
  </si>
  <si>
    <t>A333</t>
  </si>
  <si>
    <t>A347</t>
  </si>
  <si>
    <t>A343</t>
  </si>
  <si>
    <t>A330</t>
  </si>
  <si>
    <t>A348</t>
  </si>
  <si>
    <t>A346</t>
  </si>
  <si>
    <t>8.26*5.51*3.40</t>
  </si>
  <si>
    <t>https://workshop.360view.link/360viewer/360view.html?d=0808254-283-3-C</t>
  </si>
  <si>
    <t>A341</t>
  </si>
  <si>
    <t>A342</t>
  </si>
  <si>
    <t>A329</t>
  </si>
  <si>
    <t>A345</t>
  </si>
  <si>
    <t>A326</t>
  </si>
  <si>
    <t>A344</t>
  </si>
  <si>
    <t>A334</t>
  </si>
  <si>
    <t>A339</t>
  </si>
  <si>
    <t>A336</t>
  </si>
  <si>
    <t>A335</t>
  </si>
  <si>
    <t>A328</t>
  </si>
  <si>
    <t>7.43*5.16*3.34</t>
  </si>
  <si>
    <t>https://workshop.360view.link/360viewer/360view.html?d=0808257-3841-1-D</t>
  </si>
  <si>
    <t>A337</t>
  </si>
  <si>
    <t>A338</t>
  </si>
  <si>
    <t>12.49*8.05*4.25</t>
  </si>
  <si>
    <t>12.16*8.12*4.09</t>
  </si>
  <si>
    <t>9.68*7.11*4.47</t>
  </si>
  <si>
    <t>7.38*7.36*4.76</t>
  </si>
  <si>
    <t>10.35*7.12*4.41</t>
  </si>
  <si>
    <t>8.69*5.62*3.75</t>
  </si>
  <si>
    <t>7.70*6.09*3.89</t>
  </si>
  <si>
    <t>6.23*6.11*4.04</t>
  </si>
  <si>
    <t>7.50*7.96*4.24</t>
  </si>
  <si>
    <t>6.49*7.24*4.07</t>
  </si>
  <si>
    <t>9.46*6.00*3.41</t>
  </si>
  <si>
    <t>12.24*5.62*3.43</t>
  </si>
  <si>
    <t>6.08*7.09*3.92</t>
  </si>
  <si>
    <t>6.03*7.10*3.77</t>
  </si>
  <si>
    <t>8.45*5.81*3.54</t>
  </si>
  <si>
    <t>10.91*5.26*3.25</t>
  </si>
  <si>
    <t>5.65*7.25*3.44</t>
  </si>
  <si>
    <t>7.36*5.28*3.26</t>
  </si>
  <si>
    <t>5.56*5.13*3.82</t>
  </si>
  <si>
    <t>8.67*5.66*2.96</t>
  </si>
  <si>
    <t>7.57*5.26*3.05</t>
  </si>
  <si>
    <t>7.97*5.41*2.96</t>
  </si>
  <si>
    <t>5.56*5.48*3.92</t>
  </si>
  <si>
    <t>7.25*5.36*3.15</t>
  </si>
  <si>
    <t>7.42*5.37*3.13</t>
  </si>
  <si>
    <t>https://workshop.360view.link/360viewer/360view.html?d=1208256-18-55</t>
  </si>
  <si>
    <t>https://workshop.360view.link/360viewer/360view.html?d=1208256-17-05</t>
  </si>
  <si>
    <t>19.41*13.71*8.46</t>
  </si>
  <si>
    <t>19.14*13.19*8.30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</si>
</sst>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CC8E0"/>
        </patternFill>
      </fill>
    </dxf>
    <dxf>
      <fill>
        <patternFill>
          <bgColor rgb="FFFFFF8B"/>
        </patternFill>
      </fill>
    </dxf>
    <dxf>
      <fill>
        <patternFill>
          <bgColor rgb="FFA2CD85"/>
        </patternFill>
      </fill>
    </dxf>
    <dxf>
      <fill>
        <patternFill>
          <bgColor rgb="FF29C7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530"/>
  <sheetViews>
    <sheetView tabSelected="1" workbookViewId="0">
      <selection activeCell="F14" sqref="F14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2.44140625" bestFit="1" customWidth="1"/>
    <col min="4" max="4" width="9.77734375" bestFit="1" customWidth="1"/>
    <col min="5" max="5" width="16.6640625" bestFit="1" customWidth="1"/>
    <col min="6" max="6" width="20" bestFit="1" customWidth="1"/>
    <col min="7" max="7" width="12.109375" bestFit="1" customWidth="1"/>
    <col min="8" max="8" width="18.21875" bestFit="1" customWidth="1"/>
    <col min="9" max="9" width="11.44140625" bestFit="1" customWidth="1"/>
    <col min="10" max="10" width="14.88671875" bestFit="1" customWidth="1"/>
    <col min="11" max="11" width="11.109375" bestFit="1" customWidth="1"/>
    <col min="12" max="12" width="14.6640625" bestFit="1" customWidth="1"/>
    <col min="13" max="13" width="19.6640625" bestFit="1" customWidth="1"/>
    <col min="14" max="14" width="19.44140625" bestFit="1" customWidth="1"/>
    <col min="15" max="15" width="19.44140625" customWidth="1"/>
    <col min="16" max="16" width="86.77734375" bestFit="1" customWidth="1"/>
    <col min="17" max="17" width="12.109375" bestFit="1" customWidth="1"/>
    <col min="18" max="18" width="86.77734375" bestFit="1" customWidth="1"/>
    <col min="19" max="19" width="12.109375" bestFit="1" customWidth="1"/>
    <col min="20" max="20" width="19.44140625" customWidth="1"/>
    <col min="21" max="21" width="86.77734375" bestFit="1" customWidth="1"/>
    <col min="22" max="22" width="12.109375" bestFit="1" customWidth="1"/>
    <col min="23" max="23" width="19.44140625" customWidth="1"/>
    <col min="24" max="24" width="86.77734375" bestFit="1" customWidth="1"/>
    <col min="25" max="25" width="12.109375" bestFit="1" customWidth="1"/>
    <col min="26" max="26" width="19.44140625" customWidth="1"/>
    <col min="27" max="27" width="86.77734375" bestFit="1" customWidth="1"/>
    <col min="28" max="28" width="12.109375" bestFit="1" customWidth="1"/>
  </cols>
  <sheetData>
    <row r="1" spans="1:100" ht="21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662</v>
      </c>
      <c r="P1" s="1" t="s">
        <v>14</v>
      </c>
      <c r="Q1" s="1" t="s">
        <v>653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100" ht="21" customHeight="1" x14ac:dyDescent="0.3">
      <c r="A2" s="5">
        <v>1</v>
      </c>
      <c r="B2" s="5" t="s">
        <v>15</v>
      </c>
      <c r="C2" s="5" t="s">
        <v>16</v>
      </c>
      <c r="D2" s="5" t="s">
        <v>17</v>
      </c>
      <c r="E2" s="5">
        <v>717577454</v>
      </c>
      <c r="F2" s="5" t="s">
        <v>18</v>
      </c>
      <c r="G2" s="6">
        <v>25.4</v>
      </c>
      <c r="H2" s="5" t="s">
        <v>19</v>
      </c>
      <c r="I2" s="5" t="s">
        <v>20</v>
      </c>
      <c r="J2" s="5"/>
      <c r="K2" s="5" t="s">
        <v>21</v>
      </c>
      <c r="L2" s="5" t="s">
        <v>21</v>
      </c>
      <c r="M2" s="7">
        <v>1101</v>
      </c>
      <c r="N2" s="5" t="s">
        <v>22</v>
      </c>
      <c r="O2" s="13" t="str">
        <f>HYPERLINK("https://workshop.360view.link/360viewer/360view.html?d=0506258-112-23", "Video 360°")</f>
        <v>Video 360°</v>
      </c>
      <c r="P2" s="8" t="s">
        <v>23</v>
      </c>
      <c r="Q2" s="5" t="s">
        <v>24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100" ht="21" customHeight="1" x14ac:dyDescent="0.3">
      <c r="A3" s="3">
        <v>2</v>
      </c>
      <c r="B3" s="3" t="s">
        <v>25</v>
      </c>
      <c r="C3" s="3" t="s">
        <v>43</v>
      </c>
      <c r="D3" s="3" t="s">
        <v>17</v>
      </c>
      <c r="E3" s="3" t="s">
        <v>44</v>
      </c>
      <c r="F3" s="3" t="s">
        <v>18</v>
      </c>
      <c r="G3" s="9">
        <v>25.1</v>
      </c>
      <c r="H3" s="3" t="s">
        <v>27</v>
      </c>
      <c r="I3" s="3" t="s">
        <v>28</v>
      </c>
      <c r="J3" s="3"/>
      <c r="K3" s="3" t="s">
        <v>21</v>
      </c>
      <c r="L3" s="3" t="s">
        <v>21</v>
      </c>
      <c r="M3" s="10">
        <v>1101</v>
      </c>
      <c r="N3" s="3" t="s">
        <v>29</v>
      </c>
      <c r="O3" s="14" t="str">
        <f>HYPERLINK("https://workshop.360view.link/360viewer/360view.html?d=3007250-5-7006", "Video 360°")</f>
        <v>Video 360°</v>
      </c>
      <c r="P3" s="11" t="s">
        <v>30</v>
      </c>
      <c r="Q3" s="3" t="s">
        <v>24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100" ht="21" customHeight="1" x14ac:dyDescent="0.3">
      <c r="A4" s="3">
        <v>3</v>
      </c>
      <c r="B4" s="3" t="s">
        <v>31</v>
      </c>
      <c r="C4" s="3" t="s">
        <v>16</v>
      </c>
      <c r="D4" s="3" t="s">
        <v>26</v>
      </c>
      <c r="E4" s="3" t="s">
        <v>26</v>
      </c>
      <c r="F4" s="3" t="s">
        <v>18</v>
      </c>
      <c r="G4" s="9">
        <v>25.06</v>
      </c>
      <c r="H4" s="3" t="s">
        <v>27</v>
      </c>
      <c r="I4" s="3" t="s">
        <v>28</v>
      </c>
      <c r="J4" s="3"/>
      <c r="K4" s="3" t="s">
        <v>21</v>
      </c>
      <c r="L4" s="3" t="s">
        <v>21</v>
      </c>
      <c r="M4" s="10">
        <v>1101</v>
      </c>
      <c r="N4" s="3" t="s">
        <v>32</v>
      </c>
      <c r="O4" s="14" t="str">
        <f>HYPERLINK("https://workshop.360view.link/360viewer/360view.html?d=3007252-5-700-8", "Video 360°")</f>
        <v>Video 360°</v>
      </c>
      <c r="P4" s="11" t="s">
        <v>33</v>
      </c>
      <c r="Q4" s="3" t="s">
        <v>24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</row>
    <row r="5" spans="1:100" ht="21" customHeight="1" x14ac:dyDescent="0.3">
      <c r="A5" s="3">
        <v>4</v>
      </c>
      <c r="B5" s="3" t="s">
        <v>687</v>
      </c>
      <c r="C5" s="3" t="s">
        <v>7</v>
      </c>
      <c r="D5" s="3" t="s">
        <v>26</v>
      </c>
      <c r="E5" s="3" t="s">
        <v>26</v>
      </c>
      <c r="F5" s="3" t="s">
        <v>123</v>
      </c>
      <c r="G5" s="9">
        <v>22.77</v>
      </c>
      <c r="H5" s="3" t="s">
        <v>27</v>
      </c>
      <c r="I5" s="3"/>
      <c r="J5" s="3"/>
      <c r="K5" s="3" t="s">
        <v>21</v>
      </c>
      <c r="L5" s="3" t="s">
        <v>21</v>
      </c>
      <c r="M5" s="10"/>
      <c r="N5" s="3"/>
      <c r="O5" s="14"/>
      <c r="P5" s="11"/>
      <c r="Q5" s="3" t="s">
        <v>24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</row>
    <row r="6" spans="1:100" ht="21" customHeight="1" x14ac:dyDescent="0.3">
      <c r="A6" s="3">
        <v>5</v>
      </c>
      <c r="B6" s="3" t="s">
        <v>34</v>
      </c>
      <c r="C6" s="3" t="s">
        <v>16</v>
      </c>
      <c r="D6" s="3" t="s">
        <v>26</v>
      </c>
      <c r="E6" s="3" t="s">
        <v>26</v>
      </c>
      <c r="F6" s="3" t="s">
        <v>35</v>
      </c>
      <c r="G6" s="9">
        <v>22.49</v>
      </c>
      <c r="H6" s="3" t="s">
        <v>27</v>
      </c>
      <c r="I6" s="3" t="s">
        <v>36</v>
      </c>
      <c r="J6" s="3"/>
      <c r="K6" s="3" t="s">
        <v>21</v>
      </c>
      <c r="L6" s="3" t="s">
        <v>21</v>
      </c>
      <c r="M6" s="10">
        <v>1101</v>
      </c>
      <c r="N6" s="3" t="s">
        <v>37</v>
      </c>
      <c r="O6" s="14" t="str">
        <f>HYPERLINK("https://workshop.360view.link/360viewer/360view.html?d=3007250-5-7001", "Video 360°")</f>
        <v>Video 360°</v>
      </c>
      <c r="P6" s="11" t="s">
        <v>38</v>
      </c>
      <c r="Q6" s="3" t="s">
        <v>24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</row>
    <row r="7" spans="1:100" ht="21" customHeight="1" x14ac:dyDescent="0.3">
      <c r="A7" s="3">
        <v>6</v>
      </c>
      <c r="B7" s="3" t="s">
        <v>39</v>
      </c>
      <c r="C7" s="3" t="s">
        <v>16</v>
      </c>
      <c r="D7" s="3" t="s">
        <v>17</v>
      </c>
      <c r="E7" s="3">
        <v>719538804</v>
      </c>
      <c r="F7" s="3" t="s">
        <v>18</v>
      </c>
      <c r="G7" s="9">
        <v>21.05</v>
      </c>
      <c r="H7" s="3" t="s">
        <v>19</v>
      </c>
      <c r="I7" s="3" t="s">
        <v>28</v>
      </c>
      <c r="J7" s="3"/>
      <c r="K7" s="3" t="s">
        <v>21</v>
      </c>
      <c r="L7" s="3" t="s">
        <v>21</v>
      </c>
      <c r="M7" s="10">
        <v>801</v>
      </c>
      <c r="N7" s="3" t="s">
        <v>40</v>
      </c>
      <c r="O7" s="14" t="str">
        <f>HYPERLINK("https://workshop.360view.link/360viewer/360view.html?d=1706258-A189", "Video 360°")</f>
        <v>Video 360°</v>
      </c>
      <c r="P7" s="11" t="s">
        <v>41</v>
      </c>
      <c r="Q7" s="3" t="s">
        <v>24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</row>
    <row r="8" spans="1:100" ht="21" customHeight="1" x14ac:dyDescent="0.3">
      <c r="A8" s="3">
        <v>7</v>
      </c>
      <c r="B8" s="3" t="s">
        <v>42</v>
      </c>
      <c r="C8" s="3" t="s">
        <v>16</v>
      </c>
      <c r="D8" s="3" t="s">
        <v>17</v>
      </c>
      <c r="E8" s="3">
        <v>723569229</v>
      </c>
      <c r="F8" s="3" t="s">
        <v>18</v>
      </c>
      <c r="G8" s="9">
        <v>20.05</v>
      </c>
      <c r="H8" s="3" t="s">
        <v>27</v>
      </c>
      <c r="I8" s="3" t="s">
        <v>654</v>
      </c>
      <c r="J8" s="3"/>
      <c r="K8" s="3" t="s">
        <v>655</v>
      </c>
      <c r="L8" s="3" t="s">
        <v>21</v>
      </c>
      <c r="M8" s="10">
        <v>801</v>
      </c>
      <c r="N8" s="3" t="s">
        <v>656</v>
      </c>
      <c r="O8" s="14" t="str">
        <f>HYPERLINK("https://workshop.360view.link/360viewer/360view.html?d=0207254-160--1", "Video 360°")</f>
        <v>Video 360°</v>
      </c>
      <c r="P8" s="11" t="s">
        <v>45</v>
      </c>
      <c r="Q8" s="3" t="s">
        <v>24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</row>
    <row r="9" spans="1:100" ht="21" customHeight="1" x14ac:dyDescent="0.3">
      <c r="A9" s="3">
        <v>8</v>
      </c>
      <c r="B9" s="3" t="s">
        <v>46</v>
      </c>
      <c r="C9" s="3" t="s">
        <v>16</v>
      </c>
      <c r="D9" s="3" t="s">
        <v>17</v>
      </c>
      <c r="E9" s="3">
        <v>724594096</v>
      </c>
      <c r="F9" s="3" t="s">
        <v>47</v>
      </c>
      <c r="G9" s="9">
        <v>19.52</v>
      </c>
      <c r="H9" s="3" t="s">
        <v>663</v>
      </c>
      <c r="I9" s="3" t="s">
        <v>657</v>
      </c>
      <c r="J9" s="3" t="s">
        <v>21</v>
      </c>
      <c r="K9" s="3" t="s">
        <v>21</v>
      </c>
      <c r="L9" s="3" t="s">
        <v>21</v>
      </c>
      <c r="M9" s="10">
        <v>751</v>
      </c>
      <c r="N9" s="3" t="s">
        <v>658</v>
      </c>
      <c r="O9" s="14" t="str">
        <f>HYPERLINK("  https://workshop.360view.link/360viewer/360view.html?d=1607255-A282  ", "Video 360°")</f>
        <v>Video 360°</v>
      </c>
      <c r="P9" s="11" t="s">
        <v>684</v>
      </c>
      <c r="Q9" s="3" t="s">
        <v>24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</row>
    <row r="10" spans="1:100" ht="21" customHeight="1" x14ac:dyDescent="0.3">
      <c r="A10" s="3">
        <v>9</v>
      </c>
      <c r="B10" s="3" t="s">
        <v>688</v>
      </c>
      <c r="C10" s="3" t="s">
        <v>7</v>
      </c>
      <c r="D10" s="3" t="s">
        <v>26</v>
      </c>
      <c r="E10" s="3" t="s">
        <v>26</v>
      </c>
      <c r="F10" s="3" t="s">
        <v>166</v>
      </c>
      <c r="G10" s="9">
        <v>18.649999999999999</v>
      </c>
      <c r="H10" s="3" t="s">
        <v>27</v>
      </c>
      <c r="I10" s="3"/>
      <c r="J10" s="3"/>
      <c r="K10" s="3" t="s">
        <v>21</v>
      </c>
      <c r="L10" s="3" t="s">
        <v>21</v>
      </c>
      <c r="M10" s="10"/>
      <c r="N10" s="3" t="s">
        <v>689</v>
      </c>
      <c r="O10" s="14"/>
      <c r="P10" s="11"/>
      <c r="Q10" s="3" t="s">
        <v>24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</row>
    <row r="11" spans="1:100" ht="21" customHeight="1" x14ac:dyDescent="0.3">
      <c r="A11" s="3">
        <v>10</v>
      </c>
      <c r="B11" s="3"/>
      <c r="C11" s="3" t="s">
        <v>16</v>
      </c>
      <c r="D11" s="3" t="s">
        <v>26</v>
      </c>
      <c r="E11" s="3" t="s">
        <v>26</v>
      </c>
      <c r="F11" s="3" t="s">
        <v>35</v>
      </c>
      <c r="G11" s="9">
        <v>18.55</v>
      </c>
      <c r="H11" s="3" t="s">
        <v>50</v>
      </c>
      <c r="I11" s="3" t="s">
        <v>36</v>
      </c>
      <c r="J11" s="3"/>
      <c r="K11" s="3" t="s">
        <v>21</v>
      </c>
      <c r="L11" s="3" t="s">
        <v>21</v>
      </c>
      <c r="M11" s="10">
        <v>500</v>
      </c>
      <c r="N11" s="3" t="s">
        <v>790</v>
      </c>
      <c r="O11" s="14" t="str">
        <f>HYPERLINK("https://workshop.360view.link/360viewer/360view.html?d=1208256-18-55", "Video 360°")</f>
        <v>Video 360°</v>
      </c>
      <c r="P11" s="11" t="s">
        <v>788</v>
      </c>
      <c r="Q11" s="3" t="s">
        <v>24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</row>
    <row r="12" spans="1:100" ht="21" customHeight="1" x14ac:dyDescent="0.3">
      <c r="A12" s="3">
        <v>11</v>
      </c>
      <c r="B12" s="3" t="s">
        <v>690</v>
      </c>
      <c r="C12" s="3" t="s">
        <v>7</v>
      </c>
      <c r="D12" s="3" t="s">
        <v>26</v>
      </c>
      <c r="E12" s="3" t="s">
        <v>26</v>
      </c>
      <c r="F12" s="3" t="s">
        <v>166</v>
      </c>
      <c r="G12" s="9">
        <v>18.22</v>
      </c>
      <c r="H12" s="3" t="s">
        <v>27</v>
      </c>
      <c r="I12" s="3"/>
      <c r="J12" s="3"/>
      <c r="K12" s="3" t="s">
        <v>21</v>
      </c>
      <c r="L12" s="3" t="s">
        <v>21</v>
      </c>
      <c r="M12" s="10"/>
      <c r="N12" s="3" t="s">
        <v>691</v>
      </c>
      <c r="O12" s="14"/>
      <c r="P12" s="11"/>
      <c r="Q12" s="3" t="s">
        <v>24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</row>
    <row r="13" spans="1:100" ht="21" customHeight="1" x14ac:dyDescent="0.3">
      <c r="A13" s="3">
        <v>12</v>
      </c>
      <c r="B13" s="3" t="s">
        <v>49</v>
      </c>
      <c r="C13" s="3" t="s">
        <v>16</v>
      </c>
      <c r="D13" s="3" t="s">
        <v>17</v>
      </c>
      <c r="E13" s="3">
        <v>686505348</v>
      </c>
      <c r="F13" s="3" t="s">
        <v>35</v>
      </c>
      <c r="G13" s="9">
        <v>18.09</v>
      </c>
      <c r="H13" s="3" t="s">
        <v>50</v>
      </c>
      <c r="I13" s="3" t="s">
        <v>28</v>
      </c>
      <c r="J13" s="3"/>
      <c r="K13" s="3" t="s">
        <v>21</v>
      </c>
      <c r="L13" s="3" t="s">
        <v>21</v>
      </c>
      <c r="M13" s="10">
        <v>450</v>
      </c>
      <c r="N13" s="3" t="s">
        <v>51</v>
      </c>
      <c r="O13" s="14" t="str">
        <f>HYPERLINK("https://ds-360.jaykar.co.in/Ds360/JYK24C251290/VIDEO/JYK24C251290.html", "Video 360°")</f>
        <v>Video 360°</v>
      </c>
      <c r="P13" s="11" t="s">
        <v>52</v>
      </c>
      <c r="Q13" s="3" t="s">
        <v>24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</row>
    <row r="14" spans="1:100" ht="21" customHeight="1" x14ac:dyDescent="0.3">
      <c r="A14" s="3">
        <v>13</v>
      </c>
      <c r="B14" s="3" t="s">
        <v>53</v>
      </c>
      <c r="C14" s="3" t="s">
        <v>16</v>
      </c>
      <c r="D14" s="3" t="s">
        <v>17</v>
      </c>
      <c r="E14" s="3">
        <v>723569228</v>
      </c>
      <c r="F14" s="3" t="s">
        <v>18</v>
      </c>
      <c r="G14" s="9">
        <v>17.52</v>
      </c>
      <c r="H14" s="3" t="s">
        <v>19</v>
      </c>
      <c r="I14" s="3" t="s">
        <v>654</v>
      </c>
      <c r="J14" s="3"/>
      <c r="K14" s="3" t="s">
        <v>21</v>
      </c>
      <c r="L14" s="3" t="s">
        <v>21</v>
      </c>
      <c r="M14" s="10">
        <v>650</v>
      </c>
      <c r="N14" s="3" t="s">
        <v>659</v>
      </c>
      <c r="O14" s="14" t="str">
        <f>HYPERLINK("https://workshop.360view.link/360viewer/360view.html?d=0207257-160-24-2", "Video 360°")</f>
        <v>Video 360°</v>
      </c>
      <c r="P14" s="11" t="s">
        <v>54</v>
      </c>
      <c r="Q14" s="3" t="s">
        <v>24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</row>
    <row r="15" spans="1:100" ht="21" customHeight="1" x14ac:dyDescent="0.3">
      <c r="A15" s="3">
        <v>14</v>
      </c>
      <c r="B15" s="3"/>
      <c r="C15" s="3" t="s">
        <v>16</v>
      </c>
      <c r="D15" s="3" t="s">
        <v>26</v>
      </c>
      <c r="E15" s="3" t="s">
        <v>26</v>
      </c>
      <c r="F15" s="3" t="s">
        <v>35</v>
      </c>
      <c r="G15" s="9">
        <v>17.05</v>
      </c>
      <c r="H15" s="3" t="s">
        <v>67</v>
      </c>
      <c r="I15" s="3" t="s">
        <v>36</v>
      </c>
      <c r="J15" s="3"/>
      <c r="K15" s="3" t="s">
        <v>21</v>
      </c>
      <c r="L15" s="3" t="s">
        <v>21</v>
      </c>
      <c r="M15" s="10">
        <v>600</v>
      </c>
      <c r="N15" s="3" t="s">
        <v>791</v>
      </c>
      <c r="O15" s="14" t="str">
        <f>HYPERLINK("https://workshop.360view.link/360viewer/360view.html?d=1208256-17-05", "Video 360°")</f>
        <v>Video 360°</v>
      </c>
      <c r="P15" s="11" t="s">
        <v>789</v>
      </c>
      <c r="Q15" s="3" t="s">
        <v>24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</row>
    <row r="16" spans="1:100" ht="21" customHeight="1" x14ac:dyDescent="0.3">
      <c r="A16" s="3">
        <v>15</v>
      </c>
      <c r="B16" s="3" t="s">
        <v>57</v>
      </c>
      <c r="C16" s="3" t="s">
        <v>16</v>
      </c>
      <c r="D16" s="3" t="s">
        <v>17</v>
      </c>
      <c r="E16" s="3">
        <v>723569227</v>
      </c>
      <c r="F16" s="3" t="s">
        <v>58</v>
      </c>
      <c r="G16" s="9">
        <v>17.03</v>
      </c>
      <c r="H16" s="3" t="s">
        <v>19</v>
      </c>
      <c r="I16" s="3" t="s">
        <v>660</v>
      </c>
      <c r="J16" s="3"/>
      <c r="K16" s="3" t="s">
        <v>21</v>
      </c>
      <c r="L16" s="3" t="s">
        <v>21</v>
      </c>
      <c r="M16" s="10">
        <v>501</v>
      </c>
      <c r="N16" s="3" t="s">
        <v>661</v>
      </c>
      <c r="O16" s="14" t="str">
        <f>HYPERLINK("https://workshop.360view.link/360viewer/360view.html?d=0707255-A149   ", "Video 360°")</f>
        <v>Video 360°</v>
      </c>
      <c r="P16" s="11" t="s">
        <v>670</v>
      </c>
      <c r="Q16" s="3" t="s">
        <v>24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</row>
    <row r="17" spans="1:100" ht="21" customHeight="1" x14ac:dyDescent="0.3">
      <c r="A17" s="3">
        <v>16</v>
      </c>
      <c r="B17" s="3" t="s">
        <v>55</v>
      </c>
      <c r="C17" s="3" t="s">
        <v>16</v>
      </c>
      <c r="D17" s="3" t="s">
        <v>17</v>
      </c>
      <c r="E17" s="3">
        <v>723574787</v>
      </c>
      <c r="F17" s="3" t="s">
        <v>47</v>
      </c>
      <c r="G17" s="9">
        <v>17.02</v>
      </c>
      <c r="H17" s="3" t="s">
        <v>50</v>
      </c>
      <c r="I17" s="3" t="s">
        <v>68</v>
      </c>
      <c r="J17" s="3" t="s">
        <v>667</v>
      </c>
      <c r="K17" s="3" t="s">
        <v>21</v>
      </c>
      <c r="L17" s="3" t="s">
        <v>83</v>
      </c>
      <c r="M17" s="10">
        <v>300</v>
      </c>
      <c r="N17" s="3" t="s">
        <v>668</v>
      </c>
      <c r="O17" s="14" t="str">
        <f>HYPERLINK("https://sdgdiamondmedia.vercel.app/assets/videos/17.02%20ROUND%20VS2.mp4", "Video 360°")</f>
        <v>Video 360°</v>
      </c>
      <c r="P17" s="11" t="s">
        <v>56</v>
      </c>
      <c r="Q17" s="3" t="s">
        <v>24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</row>
    <row r="18" spans="1:100" ht="21" customHeight="1" x14ac:dyDescent="0.3">
      <c r="A18" s="3">
        <v>17</v>
      </c>
      <c r="B18" s="3" t="s">
        <v>59</v>
      </c>
      <c r="C18" s="3" t="s">
        <v>43</v>
      </c>
      <c r="D18" s="3" t="s">
        <v>17</v>
      </c>
      <c r="E18" s="3" t="s">
        <v>44</v>
      </c>
      <c r="F18" s="3" t="s">
        <v>18</v>
      </c>
      <c r="G18" s="9">
        <v>16.07</v>
      </c>
      <c r="H18" s="3" t="s">
        <v>27</v>
      </c>
      <c r="I18" s="3" t="s">
        <v>28</v>
      </c>
      <c r="J18" s="3"/>
      <c r="K18" s="3" t="s">
        <v>21</v>
      </c>
      <c r="L18" s="3" t="s">
        <v>21</v>
      </c>
      <c r="M18" s="10">
        <v>650</v>
      </c>
      <c r="N18" s="3" t="s">
        <v>60</v>
      </c>
      <c r="O18" s="14" t="str">
        <f>HYPERLINK("https://workshop.360view.link/360viewer/360view.html?d=3007250-5-70009", "Video 360°")</f>
        <v>Video 360°</v>
      </c>
      <c r="P18" s="11" t="s">
        <v>61</v>
      </c>
      <c r="Q18" s="3" t="s">
        <v>24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</row>
    <row r="19" spans="1:100" ht="21" customHeight="1" x14ac:dyDescent="0.3">
      <c r="A19" s="3">
        <v>18</v>
      </c>
      <c r="B19" s="3" t="s">
        <v>692</v>
      </c>
      <c r="C19" s="3" t="s">
        <v>7</v>
      </c>
      <c r="D19" s="3" t="s">
        <v>26</v>
      </c>
      <c r="E19" s="3" t="s">
        <v>26</v>
      </c>
      <c r="F19" s="3" t="s">
        <v>166</v>
      </c>
      <c r="G19" s="9">
        <v>15.23</v>
      </c>
      <c r="H19" s="3" t="s">
        <v>27</v>
      </c>
      <c r="I19" s="3"/>
      <c r="J19" s="3"/>
      <c r="K19" s="3" t="s">
        <v>21</v>
      </c>
      <c r="L19" s="3" t="s">
        <v>21</v>
      </c>
      <c r="M19" s="10"/>
      <c r="N19" s="3" t="s">
        <v>693</v>
      </c>
      <c r="O19" s="14"/>
      <c r="P19" s="11"/>
      <c r="Q19" s="3" t="s">
        <v>24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</row>
    <row r="20" spans="1:100" ht="21" customHeight="1" x14ac:dyDescent="0.3">
      <c r="A20" s="3">
        <v>19</v>
      </c>
      <c r="B20" s="3" t="s">
        <v>695</v>
      </c>
      <c r="C20" s="3" t="s">
        <v>16</v>
      </c>
      <c r="D20" s="3" t="s">
        <v>26</v>
      </c>
      <c r="E20" s="3" t="s">
        <v>26</v>
      </c>
      <c r="F20" s="3" t="s">
        <v>696</v>
      </c>
      <c r="G20" s="9">
        <v>15</v>
      </c>
      <c r="H20" s="3" t="s">
        <v>697</v>
      </c>
      <c r="I20" s="3" t="s">
        <v>20</v>
      </c>
      <c r="J20" s="3"/>
      <c r="K20" s="3" t="s">
        <v>21</v>
      </c>
      <c r="L20" s="3" t="s">
        <v>21</v>
      </c>
      <c r="M20" s="10">
        <v>250</v>
      </c>
      <c r="N20" s="3" t="s">
        <v>698</v>
      </c>
      <c r="O20" s="14" t="str">
        <f>HYPERLINK("https://workshop.360view.link/360viewer/360view.html?d=0808253-A320", "Video 360°")</f>
        <v>Video 360°</v>
      </c>
      <c r="P20" s="11" t="s">
        <v>699</v>
      </c>
      <c r="Q20" s="3" t="s">
        <v>24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</row>
    <row r="21" spans="1:100" ht="21" customHeight="1" x14ac:dyDescent="0.3">
      <c r="A21" s="3">
        <v>20</v>
      </c>
      <c r="B21" s="3" t="s">
        <v>700</v>
      </c>
      <c r="C21" s="3" t="s">
        <v>16</v>
      </c>
      <c r="D21" s="3" t="s">
        <v>26</v>
      </c>
      <c r="E21" s="3" t="s">
        <v>26</v>
      </c>
      <c r="F21" s="3" t="s">
        <v>701</v>
      </c>
      <c r="G21" s="9">
        <v>13.65</v>
      </c>
      <c r="H21" s="3" t="s">
        <v>63</v>
      </c>
      <c r="I21" s="3" t="s">
        <v>20</v>
      </c>
      <c r="J21" s="3"/>
      <c r="K21" s="3" t="s">
        <v>21</v>
      </c>
      <c r="L21" s="3" t="s">
        <v>21</v>
      </c>
      <c r="M21" s="10">
        <v>95</v>
      </c>
      <c r="N21" s="3"/>
      <c r="O21" s="14" t="str">
        <f>HYPERLINK("https://sdgdiamondmedia.vercel.app/assets/images/13.73EM.jpg", "Video 360°")</f>
        <v>Video 360°</v>
      </c>
      <c r="P21" s="11" t="s">
        <v>64</v>
      </c>
      <c r="Q21" s="3" t="s">
        <v>24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</row>
    <row r="22" spans="1:100" ht="21" customHeight="1" x14ac:dyDescent="0.3">
      <c r="A22" s="3">
        <v>21</v>
      </c>
      <c r="B22" s="3" t="s">
        <v>65</v>
      </c>
      <c r="C22" s="3" t="s">
        <v>16</v>
      </c>
      <c r="D22" s="3" t="s">
        <v>26</v>
      </c>
      <c r="E22" s="3" t="s">
        <v>26</v>
      </c>
      <c r="F22" s="3" t="s">
        <v>66</v>
      </c>
      <c r="G22" s="9">
        <v>13.19</v>
      </c>
      <c r="H22" s="3" t="s">
        <v>67</v>
      </c>
      <c r="I22" s="3" t="s">
        <v>68</v>
      </c>
      <c r="J22" s="3"/>
      <c r="K22" s="3" t="s">
        <v>21</v>
      </c>
      <c r="L22" s="3" t="s">
        <v>21</v>
      </c>
      <c r="M22" s="10">
        <v>170</v>
      </c>
      <c r="N22" s="3" t="s">
        <v>69</v>
      </c>
      <c r="O22" s="14" t="str">
        <f>HYPERLINK("https://ds-360.jaykar.co.in/Ds360/JYK25B251022/VIDEO/JYK25B251022.html", "Video 360°")</f>
        <v>Video 360°</v>
      </c>
      <c r="P22" s="11" t="s">
        <v>70</v>
      </c>
      <c r="Q22" s="3" t="s">
        <v>24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</row>
    <row r="23" spans="1:100" ht="21" customHeight="1" x14ac:dyDescent="0.3">
      <c r="A23" s="3">
        <v>22</v>
      </c>
      <c r="B23" s="3" t="s">
        <v>71</v>
      </c>
      <c r="C23" s="3" t="s">
        <v>16</v>
      </c>
      <c r="D23" s="3" t="s">
        <v>26</v>
      </c>
      <c r="E23" s="3" t="s">
        <v>26</v>
      </c>
      <c r="F23" s="3" t="s">
        <v>66</v>
      </c>
      <c r="G23" s="9">
        <v>12.38</v>
      </c>
      <c r="H23" s="3" t="s">
        <v>72</v>
      </c>
      <c r="I23" s="3" t="s">
        <v>28</v>
      </c>
      <c r="J23" s="3"/>
      <c r="K23" s="3" t="s">
        <v>21</v>
      </c>
      <c r="L23" s="3" t="s">
        <v>21</v>
      </c>
      <c r="M23" s="10">
        <v>225</v>
      </c>
      <c r="N23" s="3" t="s">
        <v>69</v>
      </c>
      <c r="O23" s="14" t="str">
        <f>HYPERLINK("https://workshop.360view.link/360viewer/360view.html?d=0706256-A33", "Video 360°")</f>
        <v>Video 360°</v>
      </c>
      <c r="P23" s="11" t="s">
        <v>73</v>
      </c>
      <c r="Q23" s="3" t="s">
        <v>24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</row>
    <row r="24" spans="1:100" ht="21" customHeight="1" x14ac:dyDescent="0.3">
      <c r="A24" s="3">
        <v>23</v>
      </c>
      <c r="B24" s="3" t="s">
        <v>74</v>
      </c>
      <c r="C24" s="3" t="s">
        <v>16</v>
      </c>
      <c r="D24" s="3" t="s">
        <v>26</v>
      </c>
      <c r="E24" s="3" t="s">
        <v>26</v>
      </c>
      <c r="F24" s="3" t="s">
        <v>18</v>
      </c>
      <c r="G24" s="9">
        <v>11.34</v>
      </c>
      <c r="H24" s="3" t="s">
        <v>27</v>
      </c>
      <c r="I24" s="3" t="s">
        <v>28</v>
      </c>
      <c r="J24" s="3"/>
      <c r="K24" s="3" t="s">
        <v>21</v>
      </c>
      <c r="L24" s="3" t="s">
        <v>21</v>
      </c>
      <c r="M24" s="10">
        <v>275</v>
      </c>
      <c r="N24" s="3" t="s">
        <v>75</v>
      </c>
      <c r="O24" s="14" t="str">
        <f>HYPERLINK("https://workshop.360view.link/360viewer/360view.html?d=0207251-160-24-3", "Video 360°")</f>
        <v>Video 360°</v>
      </c>
      <c r="P24" s="11" t="s">
        <v>76</v>
      </c>
      <c r="Q24" s="3" t="s">
        <v>24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</row>
    <row r="25" spans="1:100" ht="21" customHeight="1" x14ac:dyDescent="0.3">
      <c r="A25" s="3">
        <v>24</v>
      </c>
      <c r="B25" s="3" t="s">
        <v>77</v>
      </c>
      <c r="C25" s="3" t="s">
        <v>16</v>
      </c>
      <c r="D25" s="3" t="s">
        <v>17</v>
      </c>
      <c r="E25" s="3">
        <v>711521235</v>
      </c>
      <c r="F25" s="3" t="s">
        <v>62</v>
      </c>
      <c r="G25" s="9">
        <v>11.04</v>
      </c>
      <c r="H25" s="3" t="s">
        <v>19</v>
      </c>
      <c r="I25" s="3" t="s">
        <v>36</v>
      </c>
      <c r="J25" s="3"/>
      <c r="K25" s="3" t="s">
        <v>21</v>
      </c>
      <c r="L25" s="3" t="s">
        <v>21</v>
      </c>
      <c r="M25" s="10">
        <v>144</v>
      </c>
      <c r="N25" s="3" t="s">
        <v>78</v>
      </c>
      <c r="O25" s="14" t="str">
        <f>HYPERLINK("https://workshop.360view.link/360viewer/360view.html?d=1706253-711521235", "Video 360°")</f>
        <v>Video 360°</v>
      </c>
      <c r="P25" s="11" t="s">
        <v>79</v>
      </c>
      <c r="Q25" s="3" t="s">
        <v>24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</row>
    <row r="26" spans="1:100" ht="21" customHeight="1" x14ac:dyDescent="0.3">
      <c r="A26" s="3">
        <v>25</v>
      </c>
      <c r="B26" s="3" t="s">
        <v>702</v>
      </c>
      <c r="C26" s="3" t="s">
        <v>16</v>
      </c>
      <c r="D26" s="3" t="s">
        <v>26</v>
      </c>
      <c r="E26" s="3" t="s">
        <v>26</v>
      </c>
      <c r="F26" s="3" t="s">
        <v>62</v>
      </c>
      <c r="G26" s="9">
        <v>10.28</v>
      </c>
      <c r="H26" s="3" t="s">
        <v>63</v>
      </c>
      <c r="I26" s="3" t="s">
        <v>68</v>
      </c>
      <c r="J26" s="3"/>
      <c r="K26" s="3" t="s">
        <v>21</v>
      </c>
      <c r="L26" s="3" t="s">
        <v>21</v>
      </c>
      <c r="M26" s="10">
        <v>80</v>
      </c>
      <c r="N26" s="3" t="s">
        <v>703</v>
      </c>
      <c r="O26" s="14" t="str">
        <f>HYPERLINK("https://workshop.360view.link/360viewer/360view.html?d=0808257-A2-20", "Video 360°")</f>
        <v>Video 360°</v>
      </c>
      <c r="P26" s="11" t="s">
        <v>704</v>
      </c>
      <c r="Q26" s="3" t="s">
        <v>24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</row>
    <row r="27" spans="1:100" ht="21" customHeight="1" x14ac:dyDescent="0.3">
      <c r="A27" s="3">
        <v>26</v>
      </c>
      <c r="B27" s="3" t="s">
        <v>80</v>
      </c>
      <c r="C27" s="3" t="s">
        <v>16</v>
      </c>
      <c r="D27" s="3" t="s">
        <v>17</v>
      </c>
      <c r="E27" s="3" t="s">
        <v>81</v>
      </c>
      <c r="F27" s="3" t="s">
        <v>62</v>
      </c>
      <c r="G27" s="9">
        <v>10.11</v>
      </c>
      <c r="H27" s="3" t="s">
        <v>82</v>
      </c>
      <c r="I27" s="3" t="s">
        <v>20</v>
      </c>
      <c r="J27" s="3"/>
      <c r="K27" s="3" t="s">
        <v>21</v>
      </c>
      <c r="L27" s="3" t="s">
        <v>83</v>
      </c>
      <c r="M27" s="10">
        <v>120</v>
      </c>
      <c r="N27" s="3" t="s">
        <v>84</v>
      </c>
      <c r="O27" s="14" t="str">
        <f>HYPERLINK("https://ds-360.jaykar.co.in/Ds360/668407486/VIDEO/668407486.html", "Video 360°")</f>
        <v>Video 360°</v>
      </c>
      <c r="P27" s="11" t="s">
        <v>85</v>
      </c>
      <c r="Q27" s="3" t="s">
        <v>24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</row>
    <row r="28" spans="1:100" ht="21" customHeight="1" x14ac:dyDescent="0.3">
      <c r="A28" s="3">
        <v>27</v>
      </c>
      <c r="B28" s="3" t="s">
        <v>86</v>
      </c>
      <c r="C28" s="3" t="s">
        <v>16</v>
      </c>
      <c r="D28" s="3" t="s">
        <v>26</v>
      </c>
      <c r="E28" s="3" t="s">
        <v>26</v>
      </c>
      <c r="F28" s="3" t="s">
        <v>87</v>
      </c>
      <c r="G28" s="9">
        <v>10.1</v>
      </c>
      <c r="H28" s="3" t="s">
        <v>88</v>
      </c>
      <c r="I28" s="3" t="s">
        <v>28</v>
      </c>
      <c r="J28" s="3"/>
      <c r="K28" s="3" t="s">
        <v>21</v>
      </c>
      <c r="L28" s="3" t="s">
        <v>21</v>
      </c>
      <c r="M28" s="10">
        <v>199</v>
      </c>
      <c r="N28" s="3" t="s">
        <v>705</v>
      </c>
      <c r="O28" s="14" t="str">
        <f>HYPERLINK("https://workshop.360view.link/360viewer/360view.html?d=0808255-7795-02", "Video 360°")</f>
        <v>Video 360°</v>
      </c>
      <c r="P28" s="11" t="s">
        <v>706</v>
      </c>
      <c r="Q28" s="3" t="s">
        <v>24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</row>
    <row r="29" spans="1:100" ht="21" customHeight="1" x14ac:dyDescent="0.3">
      <c r="A29" s="3">
        <v>28</v>
      </c>
      <c r="B29" s="3" t="s">
        <v>89</v>
      </c>
      <c r="C29" s="3" t="s">
        <v>16</v>
      </c>
      <c r="D29" s="3" t="s">
        <v>17</v>
      </c>
      <c r="E29" s="3">
        <v>656402781</v>
      </c>
      <c r="F29" s="3" t="s">
        <v>62</v>
      </c>
      <c r="G29" s="9">
        <v>10.029999999999999</v>
      </c>
      <c r="H29" s="3" t="s">
        <v>90</v>
      </c>
      <c r="I29" s="3" t="s">
        <v>20</v>
      </c>
      <c r="J29" s="3"/>
      <c r="K29" s="3" t="s">
        <v>21</v>
      </c>
      <c r="L29" s="3" t="s">
        <v>21</v>
      </c>
      <c r="M29" s="10">
        <v>130</v>
      </c>
      <c r="N29" s="3" t="s">
        <v>91</v>
      </c>
      <c r="O29" s="14" t="str">
        <f>HYPERLINK("https://ds-360.jaykar.co.in/Ds360/656402781/VIDEO/656402781.html", "Video 360°")</f>
        <v>Video 360°</v>
      </c>
      <c r="P29" s="11" t="s">
        <v>92</v>
      </c>
      <c r="Q29" s="3" t="s">
        <v>24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</row>
    <row r="30" spans="1:100" ht="21" customHeight="1" x14ac:dyDescent="0.3">
      <c r="A30" s="3">
        <v>29</v>
      </c>
      <c r="B30" s="3" t="s">
        <v>93</v>
      </c>
      <c r="C30" s="3" t="s">
        <v>16</v>
      </c>
      <c r="D30" s="3" t="s">
        <v>26</v>
      </c>
      <c r="E30" s="3" t="s">
        <v>26</v>
      </c>
      <c r="F30" s="3" t="s">
        <v>62</v>
      </c>
      <c r="G30" s="9">
        <v>10.01</v>
      </c>
      <c r="H30" s="3" t="s">
        <v>27</v>
      </c>
      <c r="I30" s="3" t="s">
        <v>68</v>
      </c>
      <c r="J30" s="3"/>
      <c r="K30" s="3" t="s">
        <v>21</v>
      </c>
      <c r="L30" s="3" t="s">
        <v>83</v>
      </c>
      <c r="M30" s="10">
        <v>120</v>
      </c>
      <c r="N30" s="3" t="s">
        <v>94</v>
      </c>
      <c r="O30" s="14" t="str">
        <f>HYPERLINK("https://ds-360.jaykar.co.in/ds360/JYK17D2539922/VIDEO/JYK17D2539922.html", "Video 360°")</f>
        <v>Video 360°</v>
      </c>
      <c r="P30" s="11" t="s">
        <v>95</v>
      </c>
      <c r="Q30" s="3" t="s">
        <v>24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</row>
    <row r="31" spans="1:100" ht="21" customHeight="1" x14ac:dyDescent="0.3">
      <c r="A31" s="3">
        <v>30</v>
      </c>
      <c r="B31" s="3" t="s">
        <v>96</v>
      </c>
      <c r="C31" s="3" t="s">
        <v>16</v>
      </c>
      <c r="D31" s="3" t="s">
        <v>17</v>
      </c>
      <c r="E31" s="3">
        <v>646480421</v>
      </c>
      <c r="F31" s="3" t="s">
        <v>62</v>
      </c>
      <c r="G31" s="9">
        <v>10.01</v>
      </c>
      <c r="H31" s="3" t="s">
        <v>82</v>
      </c>
      <c r="I31" s="3" t="s">
        <v>20</v>
      </c>
      <c r="J31" s="3"/>
      <c r="K31" s="3" t="s">
        <v>21</v>
      </c>
      <c r="L31" s="3" t="s">
        <v>21</v>
      </c>
      <c r="M31" s="10">
        <v>189</v>
      </c>
      <c r="N31" s="3" t="s">
        <v>97</v>
      </c>
      <c r="O31" s="14" t="str">
        <f>HYPERLINK("https://view.varnivideo.com/?d=SDD-80", "Video 360°")</f>
        <v>Video 360°</v>
      </c>
      <c r="P31" s="11" t="s">
        <v>98</v>
      </c>
      <c r="Q31" s="3" t="s">
        <v>24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</row>
    <row r="32" spans="1:100" ht="21" customHeight="1" x14ac:dyDescent="0.3">
      <c r="A32" s="3">
        <v>31</v>
      </c>
      <c r="B32" s="3" t="s">
        <v>707</v>
      </c>
      <c r="C32" s="3" t="s">
        <v>16</v>
      </c>
      <c r="D32" s="3" t="s">
        <v>26</v>
      </c>
      <c r="E32" s="3" t="s">
        <v>26</v>
      </c>
      <c r="F32" s="3" t="s">
        <v>87</v>
      </c>
      <c r="G32" s="9">
        <v>10</v>
      </c>
      <c r="H32" s="3" t="s">
        <v>88</v>
      </c>
      <c r="I32" s="3" t="s">
        <v>28</v>
      </c>
      <c r="J32" s="3"/>
      <c r="K32" s="3" t="s">
        <v>83</v>
      </c>
      <c r="L32" s="3" t="s">
        <v>83</v>
      </c>
      <c r="M32" s="10">
        <v>199</v>
      </c>
      <c r="N32" s="3" t="s">
        <v>708</v>
      </c>
      <c r="O32" s="14" t="str">
        <f>HYPERLINK("https://workshop.360view.link/360viewer/360view.html?d=0808258-7795-01", "Video 360°")</f>
        <v>Video 360°</v>
      </c>
      <c r="P32" s="11" t="s">
        <v>709</v>
      </c>
      <c r="Q32" s="3" t="s">
        <v>24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</row>
    <row r="33" spans="1:100" ht="21" customHeight="1" x14ac:dyDescent="0.3">
      <c r="A33" s="3">
        <v>32</v>
      </c>
      <c r="B33" s="3" t="s">
        <v>99</v>
      </c>
      <c r="C33" s="3" t="s">
        <v>16</v>
      </c>
      <c r="D33" s="3" t="s">
        <v>26</v>
      </c>
      <c r="E33" s="3" t="s">
        <v>26</v>
      </c>
      <c r="F33" s="3" t="s">
        <v>62</v>
      </c>
      <c r="G33" s="9">
        <v>10</v>
      </c>
      <c r="H33" s="3" t="s">
        <v>27</v>
      </c>
      <c r="I33" s="3" t="s">
        <v>20</v>
      </c>
      <c r="J33" s="3"/>
      <c r="K33" s="3" t="s">
        <v>21</v>
      </c>
      <c r="L33" s="3" t="s">
        <v>83</v>
      </c>
      <c r="M33" s="10">
        <v>120</v>
      </c>
      <c r="N33" s="3" t="s">
        <v>100</v>
      </c>
      <c r="O33" s="14" t="str">
        <f>HYPERLINK("https://ds-360.jaykar.co.in/ds360/JYK17D2539920/VIDEO/JYK17D2539920.html", "Video 360°")</f>
        <v>Video 360°</v>
      </c>
      <c r="P33" s="11" t="s">
        <v>101</v>
      </c>
      <c r="Q33" s="3" t="s">
        <v>24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</row>
    <row r="34" spans="1:100" ht="21" customHeight="1" x14ac:dyDescent="0.3">
      <c r="A34" s="3">
        <v>33</v>
      </c>
      <c r="B34" s="3" t="s">
        <v>671</v>
      </c>
      <c r="C34" s="3" t="s">
        <v>16</v>
      </c>
      <c r="D34" s="3" t="s">
        <v>26</v>
      </c>
      <c r="E34" s="3" t="s">
        <v>26</v>
      </c>
      <c r="F34" s="3" t="s">
        <v>87</v>
      </c>
      <c r="G34" s="9">
        <v>10</v>
      </c>
      <c r="H34" s="3" t="s">
        <v>281</v>
      </c>
      <c r="I34" s="3" t="s">
        <v>28</v>
      </c>
      <c r="J34" s="3"/>
      <c r="K34" s="3" t="s">
        <v>21</v>
      </c>
      <c r="L34" s="3" t="s">
        <v>83</v>
      </c>
      <c r="M34" s="10"/>
      <c r="N34" s="3"/>
      <c r="O34" s="14"/>
      <c r="P34" s="11"/>
      <c r="Q34" s="3" t="s">
        <v>24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</row>
    <row r="35" spans="1:100" ht="21" customHeight="1" x14ac:dyDescent="0.3">
      <c r="A35" s="3">
        <v>34</v>
      </c>
      <c r="B35" s="3" t="s">
        <v>102</v>
      </c>
      <c r="C35" s="3" t="s">
        <v>16</v>
      </c>
      <c r="D35" s="3" t="s">
        <v>17</v>
      </c>
      <c r="E35" s="3">
        <v>702521978</v>
      </c>
      <c r="F35" s="3" t="s">
        <v>18</v>
      </c>
      <c r="G35" s="9">
        <v>9.5</v>
      </c>
      <c r="H35" s="3" t="s">
        <v>19</v>
      </c>
      <c r="I35" s="3" t="s">
        <v>20</v>
      </c>
      <c r="J35" s="3"/>
      <c r="K35" s="3" t="s">
        <v>21</v>
      </c>
      <c r="L35" s="3" t="s">
        <v>21</v>
      </c>
      <c r="M35" s="10">
        <v>250</v>
      </c>
      <c r="N35" s="3" t="s">
        <v>103</v>
      </c>
      <c r="O35" s="14" t="str">
        <f>HYPERLINK("https://workshop.360view.link/360viewer/360view.html?d=1607254--A5", "Video 360°")</f>
        <v>Video 360°</v>
      </c>
      <c r="P35" s="11" t="s">
        <v>104</v>
      </c>
      <c r="Q35" s="3" t="s">
        <v>24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</row>
    <row r="36" spans="1:100" ht="21" customHeight="1" x14ac:dyDescent="0.3">
      <c r="A36" s="3">
        <v>35</v>
      </c>
      <c r="B36" s="3" t="s">
        <v>105</v>
      </c>
      <c r="C36" s="3" t="s">
        <v>16</v>
      </c>
      <c r="D36" s="3" t="s">
        <v>17</v>
      </c>
      <c r="E36" s="3">
        <v>650479085</v>
      </c>
      <c r="F36" s="3" t="s">
        <v>106</v>
      </c>
      <c r="G36" s="9">
        <v>9.0500000000000007</v>
      </c>
      <c r="H36" s="3" t="s">
        <v>63</v>
      </c>
      <c r="I36" s="3" t="s">
        <v>28</v>
      </c>
      <c r="J36" s="3"/>
      <c r="K36" s="3" t="s">
        <v>21</v>
      </c>
      <c r="L36" s="3" t="s">
        <v>21</v>
      </c>
      <c r="M36" s="10">
        <v>163</v>
      </c>
      <c r="N36" s="3" t="s">
        <v>107</v>
      </c>
      <c r="O36" s="14" t="str">
        <f>HYPERLINK("https://view.varnivideo.com/video.html?d=V-2", "Video 360°")</f>
        <v>Video 360°</v>
      </c>
      <c r="P36" s="11" t="s">
        <v>108</v>
      </c>
      <c r="Q36" s="3" t="s">
        <v>24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</row>
    <row r="37" spans="1:100" ht="21" customHeight="1" x14ac:dyDescent="0.3">
      <c r="A37" s="3">
        <v>36</v>
      </c>
      <c r="B37" s="3" t="s">
        <v>109</v>
      </c>
      <c r="C37" s="3" t="s">
        <v>16</v>
      </c>
      <c r="D37" s="3" t="s">
        <v>17</v>
      </c>
      <c r="E37" s="3">
        <v>711521212</v>
      </c>
      <c r="F37" s="3" t="s">
        <v>18</v>
      </c>
      <c r="G37" s="9">
        <v>8.4</v>
      </c>
      <c r="H37" s="3" t="s">
        <v>110</v>
      </c>
      <c r="I37" s="3" t="s">
        <v>20</v>
      </c>
      <c r="J37" s="3"/>
      <c r="K37" s="3" t="s">
        <v>21</v>
      </c>
      <c r="L37" s="3" t="s">
        <v>21</v>
      </c>
      <c r="M37" s="10">
        <v>299</v>
      </c>
      <c r="N37" s="3" t="s">
        <v>111</v>
      </c>
      <c r="O37" s="14" t="str">
        <f>HYPERLINK("https://workshop.360view.link/360viewer/360view.html?d=0906256-A225", "Video 360°")</f>
        <v>Video 360°</v>
      </c>
      <c r="P37" s="11" t="s">
        <v>112</v>
      </c>
      <c r="Q37" s="3" t="s">
        <v>24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</row>
    <row r="38" spans="1:100" ht="21" customHeight="1" x14ac:dyDescent="0.3">
      <c r="A38" s="3">
        <v>37</v>
      </c>
      <c r="B38" s="3" t="s">
        <v>113</v>
      </c>
      <c r="C38" s="3" t="s">
        <v>16</v>
      </c>
      <c r="D38" s="3" t="s">
        <v>17</v>
      </c>
      <c r="E38" s="3">
        <v>668407488</v>
      </c>
      <c r="F38" s="3" t="s">
        <v>35</v>
      </c>
      <c r="G38" s="9">
        <v>7.03</v>
      </c>
      <c r="H38" s="3" t="s">
        <v>27</v>
      </c>
      <c r="I38" s="3" t="s">
        <v>28</v>
      </c>
      <c r="J38" s="3"/>
      <c r="K38" s="3" t="s">
        <v>21</v>
      </c>
      <c r="L38" s="3" t="s">
        <v>21</v>
      </c>
      <c r="M38" s="10">
        <v>128</v>
      </c>
      <c r="N38" s="3" t="s">
        <v>114</v>
      </c>
      <c r="O38" s="14" t="str">
        <f>HYPERLINK("https://ds-360.jaykar.co.in/Ds360/668407488/VIDEO/668407488.html", "Video 360°")</f>
        <v>Video 360°</v>
      </c>
      <c r="P38" s="11" t="s">
        <v>115</v>
      </c>
      <c r="Q38" s="3" t="s">
        <v>24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</row>
    <row r="39" spans="1:100" ht="21" customHeight="1" x14ac:dyDescent="0.3">
      <c r="A39" s="3">
        <v>38</v>
      </c>
      <c r="B39" s="3" t="s">
        <v>116</v>
      </c>
      <c r="C39" s="3" t="s">
        <v>16</v>
      </c>
      <c r="D39" s="3" t="s">
        <v>26</v>
      </c>
      <c r="E39" s="3" t="s">
        <v>26</v>
      </c>
      <c r="F39" s="3" t="s">
        <v>35</v>
      </c>
      <c r="G39" s="9">
        <v>6.82</v>
      </c>
      <c r="H39" s="3" t="s">
        <v>27</v>
      </c>
      <c r="I39" s="3" t="s">
        <v>20</v>
      </c>
      <c r="J39" s="3"/>
      <c r="K39" s="3" t="s">
        <v>21</v>
      </c>
      <c r="L39" s="3" t="s">
        <v>21</v>
      </c>
      <c r="M39" s="10">
        <v>129</v>
      </c>
      <c r="N39" s="3" t="s">
        <v>117</v>
      </c>
      <c r="O39" s="14" t="str">
        <f>HYPERLINK("https://workshop.360view.link/360viewer/360view.html?d=2905254-A83-PINK", "Video 360°")</f>
        <v>Video 360°</v>
      </c>
      <c r="P39" s="11" t="s">
        <v>118</v>
      </c>
      <c r="Q39" s="3" t="s">
        <v>24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</row>
    <row r="40" spans="1:100" ht="21" customHeight="1" x14ac:dyDescent="0.3">
      <c r="A40" s="3">
        <v>39</v>
      </c>
      <c r="B40" s="3" t="s">
        <v>119</v>
      </c>
      <c r="C40" s="3" t="s">
        <v>16</v>
      </c>
      <c r="D40" s="3" t="s">
        <v>17</v>
      </c>
      <c r="E40" s="3">
        <v>704577259</v>
      </c>
      <c r="F40" s="3" t="s">
        <v>87</v>
      </c>
      <c r="G40" s="9">
        <v>6.65</v>
      </c>
      <c r="H40" s="3" t="s">
        <v>88</v>
      </c>
      <c r="I40" s="3" t="s">
        <v>68</v>
      </c>
      <c r="J40" s="3"/>
      <c r="K40" s="3" t="s">
        <v>21</v>
      </c>
      <c r="L40" s="3" t="s">
        <v>21</v>
      </c>
      <c r="M40" s="10">
        <v>189</v>
      </c>
      <c r="N40" s="3" t="s">
        <v>120</v>
      </c>
      <c r="O40" s="14" t="str">
        <f>HYPERLINK("https://workshop.360view.link/360viewer/360view.html?d=1607255-A180", "Video 360°")</f>
        <v>Video 360°</v>
      </c>
      <c r="P40" s="11" t="s">
        <v>121</v>
      </c>
      <c r="Q40" s="3" t="s">
        <v>24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</row>
    <row r="41" spans="1:100" ht="21" customHeight="1" x14ac:dyDescent="0.3">
      <c r="A41" s="3">
        <v>40</v>
      </c>
      <c r="B41" s="3" t="s">
        <v>122</v>
      </c>
      <c r="C41" s="3" t="s">
        <v>16</v>
      </c>
      <c r="D41" s="3" t="s">
        <v>26</v>
      </c>
      <c r="E41" s="3" t="s">
        <v>26</v>
      </c>
      <c r="F41" s="3" t="s">
        <v>123</v>
      </c>
      <c r="G41" s="9">
        <v>6.45</v>
      </c>
      <c r="H41" s="3" t="s">
        <v>63</v>
      </c>
      <c r="I41" s="3" t="s">
        <v>28</v>
      </c>
      <c r="J41" s="3"/>
      <c r="K41" s="3"/>
      <c r="L41" s="3"/>
      <c r="M41" s="10"/>
      <c r="N41" s="3"/>
      <c r="O41" s="14"/>
      <c r="P41" s="11"/>
      <c r="Q41" s="3" t="s">
        <v>24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</row>
    <row r="42" spans="1:100" ht="21" customHeight="1" x14ac:dyDescent="0.3">
      <c r="A42" s="3">
        <v>41</v>
      </c>
      <c r="B42" s="3" t="s">
        <v>124</v>
      </c>
      <c r="C42" s="3" t="s">
        <v>16</v>
      </c>
      <c r="D42" s="3" t="s">
        <v>17</v>
      </c>
      <c r="E42" s="3">
        <v>724528267</v>
      </c>
      <c r="F42" s="3" t="s">
        <v>87</v>
      </c>
      <c r="G42" s="9">
        <v>6.09</v>
      </c>
      <c r="H42" s="3" t="s">
        <v>133</v>
      </c>
      <c r="I42" s="3" t="s">
        <v>28</v>
      </c>
      <c r="J42" s="3"/>
      <c r="K42" s="3" t="s">
        <v>21</v>
      </c>
      <c r="L42" s="3" t="s">
        <v>21</v>
      </c>
      <c r="M42" s="10">
        <v>199</v>
      </c>
      <c r="N42" s="3" t="s">
        <v>685</v>
      </c>
      <c r="O42" s="14" t="str">
        <f>HYPERLINK("https://workshop.360view.link/360viewer/360view.html?d=1807254-454-45-10", "Video 360°")</f>
        <v>Video 360°</v>
      </c>
      <c r="P42" s="11" t="s">
        <v>125</v>
      </c>
      <c r="Q42" s="3" t="s">
        <v>24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</row>
    <row r="43" spans="1:100" ht="21" customHeight="1" x14ac:dyDescent="0.3">
      <c r="A43" s="3">
        <v>42</v>
      </c>
      <c r="B43" s="3" t="s">
        <v>126</v>
      </c>
      <c r="C43" s="3" t="s">
        <v>16</v>
      </c>
      <c r="D43" s="3" t="s">
        <v>26</v>
      </c>
      <c r="E43" s="3" t="s">
        <v>26</v>
      </c>
      <c r="F43" s="3" t="s">
        <v>35</v>
      </c>
      <c r="G43" s="9">
        <v>6.07</v>
      </c>
      <c r="H43" s="3" t="s">
        <v>27</v>
      </c>
      <c r="I43" s="3" t="s">
        <v>20</v>
      </c>
      <c r="J43" s="3"/>
      <c r="K43" s="3" t="s">
        <v>21</v>
      </c>
      <c r="L43" s="3" t="s">
        <v>21</v>
      </c>
      <c r="M43" s="10">
        <v>134</v>
      </c>
      <c r="N43" s="3" t="s">
        <v>127</v>
      </c>
      <c r="O43" s="14" t="str">
        <f>HYPERLINK("https://workshop.360view.link/360viewer/360view.html?d=2905252-A90-PINK", "Video 360°")</f>
        <v>Video 360°</v>
      </c>
      <c r="P43" s="11" t="s">
        <v>128</v>
      </c>
      <c r="Q43" s="3" t="s">
        <v>24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</row>
    <row r="44" spans="1:100" ht="21" customHeight="1" x14ac:dyDescent="0.3">
      <c r="A44" s="3">
        <v>43</v>
      </c>
      <c r="B44" s="3" t="s">
        <v>129</v>
      </c>
      <c r="C44" s="3" t="s">
        <v>16</v>
      </c>
      <c r="D44" s="3" t="s">
        <v>26</v>
      </c>
      <c r="E44" s="3" t="s">
        <v>26</v>
      </c>
      <c r="F44" s="3" t="s">
        <v>18</v>
      </c>
      <c r="G44" s="9">
        <v>6.01</v>
      </c>
      <c r="H44" s="3" t="s">
        <v>27</v>
      </c>
      <c r="I44" s="3" t="s">
        <v>28</v>
      </c>
      <c r="J44" s="3"/>
      <c r="K44" s="3" t="s">
        <v>21</v>
      </c>
      <c r="L44" s="3" t="s">
        <v>21</v>
      </c>
      <c r="M44" s="10">
        <v>199</v>
      </c>
      <c r="N44" s="3" t="s">
        <v>130</v>
      </c>
      <c r="O44" s="14" t="str">
        <f>HYPERLINK("https://workshop.360view.link/360viewer/360view.html?d=0207253-160-24-3B", "Video 360°")</f>
        <v>Video 360°</v>
      </c>
      <c r="P44" s="11" t="s">
        <v>131</v>
      </c>
      <c r="Q44" s="3" t="s">
        <v>24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</row>
    <row r="45" spans="1:100" ht="21" customHeight="1" x14ac:dyDescent="0.3">
      <c r="A45" s="3">
        <v>44</v>
      </c>
      <c r="B45" s="3" t="s">
        <v>132</v>
      </c>
      <c r="C45" s="3" t="s">
        <v>16</v>
      </c>
      <c r="D45" s="3" t="s">
        <v>17</v>
      </c>
      <c r="E45" s="3">
        <v>704546525</v>
      </c>
      <c r="F45" s="3" t="s">
        <v>18</v>
      </c>
      <c r="G45" s="9">
        <v>5.91</v>
      </c>
      <c r="H45" s="3" t="s">
        <v>133</v>
      </c>
      <c r="I45" s="3" t="s">
        <v>20</v>
      </c>
      <c r="J45" s="3"/>
      <c r="K45" s="3" t="s">
        <v>21</v>
      </c>
      <c r="L45" s="3" t="s">
        <v>21</v>
      </c>
      <c r="M45" s="10">
        <v>159</v>
      </c>
      <c r="N45" s="3" t="s">
        <v>134</v>
      </c>
      <c r="O45" s="14" t="str">
        <f>HYPERLINK("https://ds-360.jaykar.co.in/ds360/25D25205/VIDEO/25D25205.html", "Video 360°")</f>
        <v>Video 360°</v>
      </c>
      <c r="P45" s="11" t="s">
        <v>135</v>
      </c>
      <c r="Q45" s="3" t="s">
        <v>24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</row>
    <row r="46" spans="1:100" ht="21" customHeight="1" x14ac:dyDescent="0.3">
      <c r="A46" s="3">
        <v>45</v>
      </c>
      <c r="B46" s="3" t="s">
        <v>136</v>
      </c>
      <c r="C46" s="3" t="s">
        <v>16</v>
      </c>
      <c r="D46" s="3" t="s">
        <v>26</v>
      </c>
      <c r="E46" s="3" t="s">
        <v>26</v>
      </c>
      <c r="F46" s="3" t="s">
        <v>137</v>
      </c>
      <c r="G46" s="9">
        <v>5.72</v>
      </c>
      <c r="H46" s="3" t="s">
        <v>88</v>
      </c>
      <c r="I46" s="3" t="s">
        <v>28</v>
      </c>
      <c r="J46" s="3"/>
      <c r="K46" s="3" t="s">
        <v>21</v>
      </c>
      <c r="L46" s="3" t="s">
        <v>21</v>
      </c>
      <c r="M46" s="10">
        <v>190</v>
      </c>
      <c r="N46" s="3" t="s">
        <v>138</v>
      </c>
      <c r="O46" s="14" t="str">
        <f>HYPERLINK("https://ds-360.jaykar.co.in/ds360/JYK17D2539913/VIDEO/JYK17D2539913.html", "Video 360°")</f>
        <v>Video 360°</v>
      </c>
      <c r="P46" s="11" t="s">
        <v>139</v>
      </c>
      <c r="Q46" s="3" t="s">
        <v>24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</row>
    <row r="47" spans="1:100" ht="21" customHeight="1" x14ac:dyDescent="0.3">
      <c r="A47" s="3">
        <v>46</v>
      </c>
      <c r="B47" s="3" t="s">
        <v>140</v>
      </c>
      <c r="C47" s="3" t="s">
        <v>16</v>
      </c>
      <c r="D47" s="3" t="s">
        <v>17</v>
      </c>
      <c r="E47" s="3">
        <v>669468845</v>
      </c>
      <c r="F47" s="3" t="s">
        <v>35</v>
      </c>
      <c r="G47" s="9">
        <v>5.54</v>
      </c>
      <c r="H47" s="3" t="s">
        <v>27</v>
      </c>
      <c r="I47" s="3" t="s">
        <v>20</v>
      </c>
      <c r="J47" s="3"/>
      <c r="K47" s="3" t="s">
        <v>21</v>
      </c>
      <c r="L47" s="3" t="s">
        <v>21</v>
      </c>
      <c r="M47" s="10">
        <v>128</v>
      </c>
      <c r="N47" s="3" t="s">
        <v>141</v>
      </c>
      <c r="O47" s="14" t="str">
        <f>HYPERLINK("https://ds-360.jaykar.co.in/Ds360/669468845/VIDEO/669468845.html", "Video 360°")</f>
        <v>Video 360°</v>
      </c>
      <c r="P47" s="11" t="s">
        <v>142</v>
      </c>
      <c r="Q47" s="3" t="s">
        <v>24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</row>
    <row r="48" spans="1:100" ht="21" customHeight="1" x14ac:dyDescent="0.3">
      <c r="A48" s="3">
        <v>47</v>
      </c>
      <c r="B48" s="3" t="s">
        <v>143</v>
      </c>
      <c r="C48" s="3" t="s">
        <v>16</v>
      </c>
      <c r="D48" s="3" t="s">
        <v>17</v>
      </c>
      <c r="E48" s="3">
        <v>698577379</v>
      </c>
      <c r="F48" s="3" t="s">
        <v>35</v>
      </c>
      <c r="G48" s="9">
        <v>5.36</v>
      </c>
      <c r="H48" s="3" t="s">
        <v>133</v>
      </c>
      <c r="I48" s="3" t="s">
        <v>28</v>
      </c>
      <c r="J48" s="3"/>
      <c r="K48" s="3" t="s">
        <v>21</v>
      </c>
      <c r="L48" s="3" t="s">
        <v>21</v>
      </c>
      <c r="M48" s="10">
        <v>144</v>
      </c>
      <c r="N48" s="3" t="s">
        <v>144</v>
      </c>
      <c r="O48" s="14" t="str">
        <f>HYPERLINK("https://ds-360.jaykar.co.in/ds360/9D25160/VIDEO/9D25160.html", "Video 360°")</f>
        <v>Video 360°</v>
      </c>
      <c r="P48" s="11" t="s">
        <v>145</v>
      </c>
      <c r="Q48" s="3" t="s">
        <v>24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</row>
    <row r="49" spans="1:100" ht="21" customHeight="1" x14ac:dyDescent="0.3">
      <c r="A49" s="3">
        <v>48</v>
      </c>
      <c r="B49" s="3" t="s">
        <v>146</v>
      </c>
      <c r="C49" s="3" t="s">
        <v>16</v>
      </c>
      <c r="D49" s="3" t="s">
        <v>26</v>
      </c>
      <c r="E49" s="3" t="s">
        <v>26</v>
      </c>
      <c r="F49" s="3" t="s">
        <v>147</v>
      </c>
      <c r="G49" s="9">
        <v>5.0999999999999996</v>
      </c>
      <c r="H49" s="3" t="s">
        <v>88</v>
      </c>
      <c r="I49" s="3" t="s">
        <v>28</v>
      </c>
      <c r="J49" s="3"/>
      <c r="K49" s="3" t="s">
        <v>21</v>
      </c>
      <c r="L49" s="3" t="s">
        <v>21</v>
      </c>
      <c r="M49" s="10">
        <v>174</v>
      </c>
      <c r="N49" s="3" t="s">
        <v>148</v>
      </c>
      <c r="O49" s="14" t="str">
        <f>HYPERLINK("https://workshop.360view.link/360viewer/360view.html?d=1706255-A231", "Video 360°")</f>
        <v>Video 360°</v>
      </c>
      <c r="P49" s="11" t="s">
        <v>149</v>
      </c>
      <c r="Q49" s="3" t="s">
        <v>24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</row>
    <row r="50" spans="1:100" ht="21" customHeight="1" x14ac:dyDescent="0.3">
      <c r="A50" s="3">
        <v>49</v>
      </c>
      <c r="B50" s="3" t="s">
        <v>150</v>
      </c>
      <c r="C50" s="3" t="s">
        <v>16</v>
      </c>
      <c r="D50" s="3" t="s">
        <v>26</v>
      </c>
      <c r="E50" s="3" t="s">
        <v>26</v>
      </c>
      <c r="F50" s="3" t="s">
        <v>58</v>
      </c>
      <c r="G50" s="9">
        <v>5.09</v>
      </c>
      <c r="H50" s="3" t="s">
        <v>63</v>
      </c>
      <c r="I50" s="3" t="s">
        <v>20</v>
      </c>
      <c r="J50" s="3"/>
      <c r="K50" s="3" t="s">
        <v>21</v>
      </c>
      <c r="L50" s="3" t="s">
        <v>21</v>
      </c>
      <c r="M50" s="10"/>
      <c r="N50" s="3"/>
      <c r="O50" s="14"/>
      <c r="P50" s="11"/>
      <c r="Q50" s="3" t="s">
        <v>24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</row>
    <row r="51" spans="1:100" ht="21" customHeight="1" x14ac:dyDescent="0.3">
      <c r="A51" s="3">
        <v>50</v>
      </c>
      <c r="B51" s="3" t="s">
        <v>151</v>
      </c>
      <c r="C51" s="3" t="s">
        <v>16</v>
      </c>
      <c r="D51" s="3" t="s">
        <v>17</v>
      </c>
      <c r="E51" s="3">
        <v>724528266</v>
      </c>
      <c r="F51" s="3" t="s">
        <v>87</v>
      </c>
      <c r="G51" s="9">
        <v>5.08</v>
      </c>
      <c r="H51" s="3" t="s">
        <v>133</v>
      </c>
      <c r="I51" s="3" t="s">
        <v>28</v>
      </c>
      <c r="J51" s="3"/>
      <c r="K51" s="3" t="s">
        <v>21</v>
      </c>
      <c r="L51" s="3" t="s">
        <v>21</v>
      </c>
      <c r="M51" s="10">
        <v>190</v>
      </c>
      <c r="N51" s="3" t="s">
        <v>686</v>
      </c>
      <c r="O51" s="14" t="str">
        <f>HYPERLINK("https://workshop.360view.link/360viewer/360view.html?d=1807258-77-95-2B", "Video 360°")</f>
        <v>Video 360°</v>
      </c>
      <c r="P51" s="11" t="s">
        <v>152</v>
      </c>
      <c r="Q51" s="3" t="s">
        <v>24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</row>
    <row r="52" spans="1:100" ht="21" customHeight="1" x14ac:dyDescent="0.3">
      <c r="A52" s="3">
        <v>51</v>
      </c>
      <c r="B52" s="3" t="s">
        <v>153</v>
      </c>
      <c r="C52" s="3" t="s">
        <v>16</v>
      </c>
      <c r="D52" s="3" t="s">
        <v>17</v>
      </c>
      <c r="E52" s="3">
        <v>669468846</v>
      </c>
      <c r="F52" s="3" t="s">
        <v>87</v>
      </c>
      <c r="G52" s="9">
        <v>5.07</v>
      </c>
      <c r="H52" s="3" t="s">
        <v>27</v>
      </c>
      <c r="I52" s="3" t="s">
        <v>20</v>
      </c>
      <c r="J52" s="3"/>
      <c r="K52" s="3" t="s">
        <v>21</v>
      </c>
      <c r="L52" s="3" t="s">
        <v>83</v>
      </c>
      <c r="M52" s="10">
        <v>159</v>
      </c>
      <c r="N52" s="3" t="s">
        <v>154</v>
      </c>
      <c r="O52" s="14" t="str">
        <f>HYPERLINK("https://ds-360.jaykar.co.in/Ds360/669468846/VIDEO/669468846.html", "Video 360°")</f>
        <v>Video 360°</v>
      </c>
      <c r="P52" s="11" t="s">
        <v>155</v>
      </c>
      <c r="Q52" s="3" t="s">
        <v>24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</row>
    <row r="53" spans="1:100" ht="21" customHeight="1" x14ac:dyDescent="0.3">
      <c r="A53" s="3">
        <v>52</v>
      </c>
      <c r="B53" s="3" t="s">
        <v>156</v>
      </c>
      <c r="C53" s="3" t="s">
        <v>16</v>
      </c>
      <c r="D53" s="3" t="s">
        <v>26</v>
      </c>
      <c r="E53" s="3" t="s">
        <v>26</v>
      </c>
      <c r="F53" s="3" t="s">
        <v>157</v>
      </c>
      <c r="G53" s="9">
        <v>5.05</v>
      </c>
      <c r="H53" s="3" t="s">
        <v>27</v>
      </c>
      <c r="I53" s="3" t="s">
        <v>28</v>
      </c>
      <c r="J53" s="3"/>
      <c r="K53" s="3" t="s">
        <v>21</v>
      </c>
      <c r="L53" s="3" t="s">
        <v>21</v>
      </c>
      <c r="M53" s="10">
        <v>139</v>
      </c>
      <c r="N53" s="3" t="s">
        <v>158</v>
      </c>
      <c r="O53" s="14" t="str">
        <f>HYPERLINK("https://workshop.360view.link/360viewer/360view.html?d=0306254-A87-PINK", "Video 360°")</f>
        <v>Video 360°</v>
      </c>
      <c r="P53" s="11" t="s">
        <v>159</v>
      </c>
      <c r="Q53" s="3" t="s">
        <v>24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</row>
    <row r="54" spans="1:100" ht="21" customHeight="1" x14ac:dyDescent="0.3">
      <c r="A54" s="3">
        <v>53</v>
      </c>
      <c r="B54" s="3" t="s">
        <v>160</v>
      </c>
      <c r="C54" s="3" t="s">
        <v>16</v>
      </c>
      <c r="D54" s="3" t="s">
        <v>26</v>
      </c>
      <c r="E54" s="3" t="s">
        <v>26</v>
      </c>
      <c r="F54" s="3" t="s">
        <v>161</v>
      </c>
      <c r="G54" s="9">
        <v>5.05</v>
      </c>
      <c r="H54" s="3" t="s">
        <v>50</v>
      </c>
      <c r="I54" s="3" t="s">
        <v>28</v>
      </c>
      <c r="J54" s="3"/>
      <c r="K54" s="3"/>
      <c r="L54" s="3"/>
      <c r="M54" s="10"/>
      <c r="N54" s="3"/>
      <c r="O54" s="14"/>
      <c r="P54" s="11"/>
      <c r="Q54" s="3" t="s">
        <v>24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</row>
    <row r="55" spans="1:100" ht="21" customHeight="1" x14ac:dyDescent="0.3">
      <c r="A55" s="3">
        <v>54</v>
      </c>
      <c r="B55" s="3" t="s">
        <v>710</v>
      </c>
      <c r="C55" s="3" t="s">
        <v>16</v>
      </c>
      <c r="D55" s="3" t="s">
        <v>26</v>
      </c>
      <c r="E55" s="3" t="s">
        <v>26</v>
      </c>
      <c r="F55" s="3" t="s">
        <v>87</v>
      </c>
      <c r="G55" s="9">
        <v>5.04</v>
      </c>
      <c r="H55" s="3" t="s">
        <v>88</v>
      </c>
      <c r="I55" s="3" t="s">
        <v>28</v>
      </c>
      <c r="J55" s="3"/>
      <c r="K55" s="3" t="s">
        <v>21</v>
      </c>
      <c r="L55" s="3" t="s">
        <v>21</v>
      </c>
      <c r="M55" s="10">
        <v>169</v>
      </c>
      <c r="N55" s="3" t="s">
        <v>711</v>
      </c>
      <c r="O55" s="14" t="str">
        <f>HYPERLINK("https://workshop.360view.link/360viewer/360view.html?d=0808250-454-45-5", "Video 360°")</f>
        <v>Video 360°</v>
      </c>
      <c r="P55" s="11" t="s">
        <v>712</v>
      </c>
      <c r="Q55" s="3" t="s">
        <v>24</v>
      </c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</row>
    <row r="56" spans="1:100" ht="21" customHeight="1" x14ac:dyDescent="0.3">
      <c r="A56" s="3">
        <v>55</v>
      </c>
      <c r="B56" s="3" t="s">
        <v>165</v>
      </c>
      <c r="C56" s="3" t="s">
        <v>16</v>
      </c>
      <c r="D56" s="3" t="s">
        <v>26</v>
      </c>
      <c r="E56" s="3" t="s">
        <v>26</v>
      </c>
      <c r="F56" s="3" t="s">
        <v>166</v>
      </c>
      <c r="G56" s="9">
        <v>5.0199999999999996</v>
      </c>
      <c r="H56" s="3" t="s">
        <v>27</v>
      </c>
      <c r="I56" s="3" t="s">
        <v>28</v>
      </c>
      <c r="J56" s="3"/>
      <c r="K56" s="3" t="s">
        <v>21</v>
      </c>
      <c r="L56" s="3" t="s">
        <v>21</v>
      </c>
      <c r="M56" s="10">
        <v>181</v>
      </c>
      <c r="N56" s="3" t="s">
        <v>167</v>
      </c>
      <c r="O56" s="14" t="str">
        <f>HYPERLINK("https://workshop.360view.link/360viewer/360view.html?d=0306250-A7-PINK", "Video 360°")</f>
        <v>Video 360°</v>
      </c>
      <c r="P56" s="11" t="s">
        <v>168</v>
      </c>
      <c r="Q56" s="3" t="s">
        <v>24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</row>
    <row r="57" spans="1:100" ht="21" customHeight="1" x14ac:dyDescent="0.3">
      <c r="A57" s="3">
        <v>56</v>
      </c>
      <c r="B57" s="3" t="s">
        <v>162</v>
      </c>
      <c r="C57" s="3" t="s">
        <v>16</v>
      </c>
      <c r="D57" s="3" t="s">
        <v>26</v>
      </c>
      <c r="E57" s="3" t="s">
        <v>26</v>
      </c>
      <c r="F57" s="3" t="s">
        <v>147</v>
      </c>
      <c r="G57" s="9">
        <v>5.0199999999999996</v>
      </c>
      <c r="H57" s="3" t="s">
        <v>88</v>
      </c>
      <c r="I57" s="3" t="s">
        <v>20</v>
      </c>
      <c r="J57" s="3"/>
      <c r="K57" s="3" t="s">
        <v>21</v>
      </c>
      <c r="L57" s="3" t="s">
        <v>21</v>
      </c>
      <c r="M57" s="10">
        <v>225</v>
      </c>
      <c r="N57" s="3" t="s">
        <v>163</v>
      </c>
      <c r="O57" s="14" t="str">
        <f>HYPERLINK("https://workshop.360view.link/360viewer/360view.html?d=0306254-A55-YELLOW", "Video 360°")</f>
        <v>Video 360°</v>
      </c>
      <c r="P57" s="11" t="s">
        <v>164</v>
      </c>
      <c r="Q57" s="3" t="s">
        <v>24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</row>
    <row r="58" spans="1:100" ht="21" customHeight="1" x14ac:dyDescent="0.3">
      <c r="A58" s="3">
        <v>57</v>
      </c>
      <c r="B58" s="3" t="s">
        <v>178</v>
      </c>
      <c r="C58" s="3" t="s">
        <v>16</v>
      </c>
      <c r="D58" s="3" t="s">
        <v>26</v>
      </c>
      <c r="E58" s="3" t="s">
        <v>26</v>
      </c>
      <c r="F58" s="3" t="s">
        <v>166</v>
      </c>
      <c r="G58" s="9">
        <v>5.01</v>
      </c>
      <c r="H58" s="3" t="s">
        <v>179</v>
      </c>
      <c r="I58" s="3" t="s">
        <v>20</v>
      </c>
      <c r="J58" s="3"/>
      <c r="K58" s="3" t="s">
        <v>83</v>
      </c>
      <c r="L58" s="3" t="s">
        <v>83</v>
      </c>
      <c r="M58" s="10">
        <v>129</v>
      </c>
      <c r="N58" s="3" t="s">
        <v>180</v>
      </c>
      <c r="O58" s="14" t="str">
        <f>HYPERLINK("https://view.varnivideo.com/?d=SDD-63", "Video 360°")</f>
        <v>Video 360°</v>
      </c>
      <c r="P58" s="11" t="s">
        <v>181</v>
      </c>
      <c r="Q58" s="3" t="s">
        <v>24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</row>
    <row r="59" spans="1:100" ht="21" customHeight="1" x14ac:dyDescent="0.3">
      <c r="A59" s="3">
        <v>58</v>
      </c>
      <c r="B59" s="3" t="s">
        <v>175</v>
      </c>
      <c r="C59" s="3" t="s">
        <v>16</v>
      </c>
      <c r="D59" s="3" t="s">
        <v>26</v>
      </c>
      <c r="E59" s="3" t="s">
        <v>26</v>
      </c>
      <c r="F59" s="3" t="s">
        <v>176</v>
      </c>
      <c r="G59" s="9">
        <v>5.01</v>
      </c>
      <c r="H59" s="3" t="s">
        <v>88</v>
      </c>
      <c r="I59" s="3" t="s">
        <v>20</v>
      </c>
      <c r="J59" s="3"/>
      <c r="K59" s="3" t="s">
        <v>21</v>
      </c>
      <c r="L59" s="3" t="s">
        <v>21</v>
      </c>
      <c r="M59" s="10">
        <v>200</v>
      </c>
      <c r="N59" s="3" t="s">
        <v>69</v>
      </c>
      <c r="O59" s="14" t="str">
        <f>HYPERLINK("https://sdgdiamondmedia.vercel.app/assets/videos/horse%205.01%20yellow.mp4", "Video 360°")</f>
        <v>Video 360°</v>
      </c>
      <c r="P59" s="11" t="s">
        <v>177</v>
      </c>
      <c r="Q59" s="3" t="s">
        <v>24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</row>
    <row r="60" spans="1:100" ht="21" customHeight="1" x14ac:dyDescent="0.3">
      <c r="A60" s="3">
        <v>59</v>
      </c>
      <c r="B60" s="3" t="s">
        <v>172</v>
      </c>
      <c r="C60" s="3" t="s">
        <v>16</v>
      </c>
      <c r="D60" s="3" t="s">
        <v>26</v>
      </c>
      <c r="E60" s="3" t="s">
        <v>26</v>
      </c>
      <c r="F60" s="3" t="s">
        <v>62</v>
      </c>
      <c r="G60" s="9">
        <v>5.01</v>
      </c>
      <c r="H60" s="3" t="s">
        <v>63</v>
      </c>
      <c r="I60" s="3" t="s">
        <v>20</v>
      </c>
      <c r="J60" s="3"/>
      <c r="K60" s="3" t="s">
        <v>21</v>
      </c>
      <c r="L60" s="3" t="s">
        <v>21</v>
      </c>
      <c r="M60" s="10">
        <v>81</v>
      </c>
      <c r="N60" s="3" t="s">
        <v>173</v>
      </c>
      <c r="O60" s="14" t="str">
        <f>HYPERLINK("https://ds-360.jaykar.co.in/ds360/JYK17D2539909/VIDEO/JYK17D2539909.html", "Video 360°")</f>
        <v>Video 360°</v>
      </c>
      <c r="P60" s="11" t="s">
        <v>174</v>
      </c>
      <c r="Q60" s="3" t="s">
        <v>24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</row>
    <row r="61" spans="1:100" ht="21" customHeight="1" x14ac:dyDescent="0.3">
      <c r="A61" s="3">
        <v>60</v>
      </c>
      <c r="B61" s="3" t="s">
        <v>169</v>
      </c>
      <c r="C61" s="3" t="s">
        <v>16</v>
      </c>
      <c r="D61" s="3" t="s">
        <v>26</v>
      </c>
      <c r="E61" s="3" t="s">
        <v>26</v>
      </c>
      <c r="F61" s="3" t="s">
        <v>147</v>
      </c>
      <c r="G61" s="9">
        <v>5.01</v>
      </c>
      <c r="H61" s="3" t="s">
        <v>88</v>
      </c>
      <c r="I61" s="3" t="s">
        <v>68</v>
      </c>
      <c r="J61" s="3"/>
      <c r="K61" s="3" t="s">
        <v>83</v>
      </c>
      <c r="L61" s="3" t="s">
        <v>21</v>
      </c>
      <c r="M61" s="10">
        <v>149</v>
      </c>
      <c r="N61" s="3" t="s">
        <v>170</v>
      </c>
      <c r="O61" s="14" t="str">
        <f>HYPERLINK("https://workshop.360view.link/360viewer/360view.html?d=0306251-A56-YELLOW", "Video 360°")</f>
        <v>Video 360°</v>
      </c>
      <c r="P61" s="11" t="s">
        <v>171</v>
      </c>
      <c r="Q61" s="3" t="s">
        <v>24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</row>
    <row r="62" spans="1:100" ht="21" customHeight="1" x14ac:dyDescent="0.3">
      <c r="A62" s="3">
        <v>61</v>
      </c>
      <c r="B62" s="3" t="s">
        <v>182</v>
      </c>
      <c r="C62" s="3" t="s">
        <v>16</v>
      </c>
      <c r="D62" s="3" t="s">
        <v>26</v>
      </c>
      <c r="E62" s="3" t="s">
        <v>26</v>
      </c>
      <c r="F62" s="3" t="s">
        <v>161</v>
      </c>
      <c r="G62" s="9">
        <v>5</v>
      </c>
      <c r="H62" s="3" t="s">
        <v>88</v>
      </c>
      <c r="I62" s="3" t="s">
        <v>20</v>
      </c>
      <c r="J62" s="3"/>
      <c r="K62" s="3" t="s">
        <v>21</v>
      </c>
      <c r="L62" s="3" t="s">
        <v>83</v>
      </c>
      <c r="M62" s="10">
        <v>210</v>
      </c>
      <c r="N62" s="3" t="s">
        <v>183</v>
      </c>
      <c r="O62" s="14" t="str">
        <f>HYPERLINK("https://view.varnivideo.com/video.html?d=SDD-78&amp;z=1&amp;wjs=pjs/4w.js", "Video 360°")</f>
        <v>Video 360°</v>
      </c>
      <c r="P62" s="11" t="s">
        <v>184</v>
      </c>
      <c r="Q62" s="3" t="s">
        <v>24</v>
      </c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</row>
    <row r="63" spans="1:100" ht="21" customHeight="1" x14ac:dyDescent="0.3">
      <c r="A63" s="3">
        <v>62</v>
      </c>
      <c r="B63" s="3" t="s">
        <v>185</v>
      </c>
      <c r="C63" s="3" t="s">
        <v>16</v>
      </c>
      <c r="D63" s="3" t="s">
        <v>26</v>
      </c>
      <c r="E63" s="3" t="s">
        <v>26</v>
      </c>
      <c r="F63" s="3" t="s">
        <v>186</v>
      </c>
      <c r="G63" s="9">
        <v>5</v>
      </c>
      <c r="H63" s="3" t="s">
        <v>63</v>
      </c>
      <c r="I63" s="3" t="s">
        <v>20</v>
      </c>
      <c r="J63" s="3"/>
      <c r="K63" s="3"/>
      <c r="L63" s="3"/>
      <c r="M63" s="10"/>
      <c r="N63" s="3"/>
      <c r="O63" s="14"/>
      <c r="P63" s="11"/>
      <c r="Q63" s="3" t="s">
        <v>24</v>
      </c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</row>
    <row r="64" spans="1:100" ht="21" customHeight="1" x14ac:dyDescent="0.3">
      <c r="A64" s="3">
        <v>63</v>
      </c>
      <c r="B64" s="3" t="s">
        <v>187</v>
      </c>
      <c r="C64" s="3" t="s">
        <v>16</v>
      </c>
      <c r="D64" s="3" t="s">
        <v>26</v>
      </c>
      <c r="E64" s="3" t="s">
        <v>26</v>
      </c>
      <c r="F64" s="3" t="s">
        <v>188</v>
      </c>
      <c r="G64" s="9">
        <v>4.8499999999999996</v>
      </c>
      <c r="H64" s="3" t="s">
        <v>189</v>
      </c>
      <c r="I64" s="3"/>
      <c r="J64" s="3"/>
      <c r="K64" s="3"/>
      <c r="L64" s="3"/>
      <c r="M64" s="10"/>
      <c r="N64" s="3"/>
      <c r="O64" s="14"/>
      <c r="P64" s="11"/>
      <c r="Q64" s="3" t="s">
        <v>24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</row>
    <row r="65" spans="1:100" ht="21" customHeight="1" x14ac:dyDescent="0.3">
      <c r="A65" s="3">
        <v>64</v>
      </c>
      <c r="B65" s="3" t="s">
        <v>190</v>
      </c>
      <c r="C65" s="3" t="s">
        <v>16</v>
      </c>
      <c r="D65" s="3" t="s">
        <v>26</v>
      </c>
      <c r="E65" s="3" t="s">
        <v>26</v>
      </c>
      <c r="F65" s="3" t="s">
        <v>18</v>
      </c>
      <c r="G65" s="9">
        <v>4.6500000000000004</v>
      </c>
      <c r="H65" s="3" t="s">
        <v>88</v>
      </c>
      <c r="I65" s="3" t="s">
        <v>36</v>
      </c>
      <c r="J65" s="3"/>
      <c r="K65" s="3" t="s">
        <v>21</v>
      </c>
      <c r="L65" s="3" t="s">
        <v>21</v>
      </c>
      <c r="M65" s="10">
        <v>189</v>
      </c>
      <c r="N65" s="3" t="s">
        <v>191</v>
      </c>
      <c r="O65" s="14" t="str">
        <f>HYPERLINK("https://workshop.360view.link/360viewer/360view.html?d=0406254-A193-YELLOW", "Video 360°")</f>
        <v>Video 360°</v>
      </c>
      <c r="P65" s="11" t="s">
        <v>192</v>
      </c>
      <c r="Q65" s="3" t="s">
        <v>24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</row>
    <row r="66" spans="1:100" ht="21" customHeight="1" x14ac:dyDescent="0.3">
      <c r="A66" s="3">
        <v>65</v>
      </c>
      <c r="B66" s="3" t="s">
        <v>193</v>
      </c>
      <c r="C66" s="3" t="s">
        <v>16</v>
      </c>
      <c r="D66" s="3" t="s">
        <v>26</v>
      </c>
      <c r="E66" s="3" t="s">
        <v>26</v>
      </c>
      <c r="F66" s="3" t="s">
        <v>166</v>
      </c>
      <c r="G66" s="9">
        <v>4.51</v>
      </c>
      <c r="H66" s="3" t="s">
        <v>27</v>
      </c>
      <c r="I66" s="3" t="s">
        <v>28</v>
      </c>
      <c r="J66" s="3"/>
      <c r="K66" s="3" t="s">
        <v>21</v>
      </c>
      <c r="L66" s="3" t="s">
        <v>21</v>
      </c>
      <c r="M66" s="10">
        <v>175</v>
      </c>
      <c r="N66" s="3" t="s">
        <v>194</v>
      </c>
      <c r="O66" s="14" t="str">
        <f>HYPERLINK("https://workshop.360view.link/360viewer/360view.html?d=0306254-A89-PINK", "Video 360°")</f>
        <v>Video 360°</v>
      </c>
      <c r="P66" s="11" t="s">
        <v>195</v>
      </c>
      <c r="Q66" s="3" t="s">
        <v>24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</row>
    <row r="67" spans="1:100" ht="21" customHeight="1" x14ac:dyDescent="0.3">
      <c r="A67" s="3">
        <v>66</v>
      </c>
      <c r="B67" s="3" t="s">
        <v>196</v>
      </c>
      <c r="C67" s="3" t="s">
        <v>16</v>
      </c>
      <c r="D67" s="3" t="s">
        <v>26</v>
      </c>
      <c r="E67" s="3" t="s">
        <v>26</v>
      </c>
      <c r="F67" s="3" t="s">
        <v>58</v>
      </c>
      <c r="G67" s="9">
        <v>4.5</v>
      </c>
      <c r="H67" s="3" t="s">
        <v>63</v>
      </c>
      <c r="I67" s="3" t="s">
        <v>28</v>
      </c>
      <c r="J67" s="3"/>
      <c r="K67" s="3"/>
      <c r="L67" s="3"/>
      <c r="M67" s="10"/>
      <c r="N67" s="3"/>
      <c r="O67" s="14"/>
      <c r="P67" s="11"/>
      <c r="Q67" s="3" t="s">
        <v>24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</row>
    <row r="68" spans="1:100" ht="21" customHeight="1" x14ac:dyDescent="0.3">
      <c r="A68" s="3">
        <v>67</v>
      </c>
      <c r="B68" s="3" t="s">
        <v>197</v>
      </c>
      <c r="C68" s="3" t="s">
        <v>16</v>
      </c>
      <c r="D68" s="3" t="s">
        <v>26</v>
      </c>
      <c r="E68" s="3" t="s">
        <v>26</v>
      </c>
      <c r="F68" s="3" t="s">
        <v>147</v>
      </c>
      <c r="G68" s="9">
        <v>4.1500000000000004</v>
      </c>
      <c r="H68" s="3" t="s">
        <v>27</v>
      </c>
      <c r="I68" s="3" t="s">
        <v>20</v>
      </c>
      <c r="J68" s="3"/>
      <c r="K68" s="3" t="s">
        <v>21</v>
      </c>
      <c r="L68" s="3" t="s">
        <v>21</v>
      </c>
      <c r="M68" s="10">
        <v>144</v>
      </c>
      <c r="N68" s="3" t="s">
        <v>198</v>
      </c>
      <c r="O68" s="14" t="str">
        <f>HYPERLINK("https://workshop.360view.link/360viewer/360view.html?d=0306257-A97-PINK", "Video 360°")</f>
        <v>Video 360°</v>
      </c>
      <c r="P68" s="11" t="s">
        <v>199</v>
      </c>
      <c r="Q68" s="3" t="s">
        <v>24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</row>
    <row r="69" spans="1:100" ht="21" customHeight="1" x14ac:dyDescent="0.3">
      <c r="A69" s="3">
        <v>68</v>
      </c>
      <c r="B69" s="3" t="s">
        <v>200</v>
      </c>
      <c r="C69" s="3" t="s">
        <v>16</v>
      </c>
      <c r="D69" s="3" t="s">
        <v>26</v>
      </c>
      <c r="E69" s="3" t="s">
        <v>26</v>
      </c>
      <c r="F69" s="3" t="s">
        <v>58</v>
      </c>
      <c r="G69" s="9">
        <v>4.07</v>
      </c>
      <c r="H69" s="3" t="s">
        <v>63</v>
      </c>
      <c r="I69" s="3" t="s">
        <v>20</v>
      </c>
      <c r="J69" s="3"/>
      <c r="K69" s="3" t="s">
        <v>21</v>
      </c>
      <c r="L69" s="3" t="s">
        <v>21</v>
      </c>
      <c r="M69" s="10"/>
      <c r="N69" s="3" t="s">
        <v>201</v>
      </c>
      <c r="O69" s="14"/>
      <c r="P69" s="11"/>
      <c r="Q69" s="3" t="s">
        <v>24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</row>
    <row r="70" spans="1:100" ht="21" customHeight="1" x14ac:dyDescent="0.3">
      <c r="A70" s="3">
        <v>69</v>
      </c>
      <c r="B70" s="3" t="s">
        <v>202</v>
      </c>
      <c r="C70" s="3" t="s">
        <v>16</v>
      </c>
      <c r="D70" s="3" t="s">
        <v>26</v>
      </c>
      <c r="E70" s="3" t="s">
        <v>26</v>
      </c>
      <c r="F70" s="3" t="s">
        <v>203</v>
      </c>
      <c r="G70" s="9">
        <v>4.03</v>
      </c>
      <c r="H70" s="3" t="s">
        <v>27</v>
      </c>
      <c r="I70" s="3" t="s">
        <v>28</v>
      </c>
      <c r="J70" s="3"/>
      <c r="K70" s="3" t="s">
        <v>21</v>
      </c>
      <c r="L70" s="3" t="s">
        <v>21</v>
      </c>
      <c r="M70" s="10">
        <v>144</v>
      </c>
      <c r="N70" s="3" t="s">
        <v>204</v>
      </c>
      <c r="O70" s="14" t="str">
        <f>HYPERLINK("https://workshop.360view.link/360viewer/360view.html?d=0306251-A99-PINK", "Video 360°")</f>
        <v>Video 360°</v>
      </c>
      <c r="P70" s="11" t="s">
        <v>205</v>
      </c>
      <c r="Q70" s="3" t="s">
        <v>24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</row>
    <row r="71" spans="1:100" ht="21" customHeight="1" x14ac:dyDescent="0.3">
      <c r="A71" s="3">
        <v>70</v>
      </c>
      <c r="B71" s="3" t="s">
        <v>206</v>
      </c>
      <c r="C71" s="3" t="s">
        <v>16</v>
      </c>
      <c r="D71" s="3" t="s">
        <v>26</v>
      </c>
      <c r="E71" s="3" t="s">
        <v>26</v>
      </c>
      <c r="F71" s="3" t="s">
        <v>166</v>
      </c>
      <c r="G71" s="9">
        <v>4.01</v>
      </c>
      <c r="H71" s="3" t="s">
        <v>88</v>
      </c>
      <c r="I71" s="3" t="s">
        <v>28</v>
      </c>
      <c r="J71" s="3"/>
      <c r="K71" s="3" t="s">
        <v>83</v>
      </c>
      <c r="L71" s="3" t="s">
        <v>83</v>
      </c>
      <c r="M71" s="10">
        <v>139</v>
      </c>
      <c r="N71" s="3" t="s">
        <v>207</v>
      </c>
      <c r="O71" s="14" t="str">
        <f>HYPERLINK("https://view.varnivideo.com/?d=SDD-61", "Video 360°")</f>
        <v>Video 360°</v>
      </c>
      <c r="P71" s="11" t="s">
        <v>208</v>
      </c>
      <c r="Q71" s="3" t="s">
        <v>24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</row>
    <row r="72" spans="1:100" ht="21" customHeight="1" x14ac:dyDescent="0.3">
      <c r="A72" s="3">
        <v>71</v>
      </c>
      <c r="B72" s="3" t="s">
        <v>222</v>
      </c>
      <c r="C72" s="3" t="s">
        <v>16</v>
      </c>
      <c r="D72" s="3" t="s">
        <v>17</v>
      </c>
      <c r="E72" s="3">
        <v>698560565</v>
      </c>
      <c r="F72" s="3" t="s">
        <v>58</v>
      </c>
      <c r="G72" s="9">
        <v>4</v>
      </c>
      <c r="H72" s="3" t="s">
        <v>133</v>
      </c>
      <c r="I72" s="3" t="s">
        <v>20</v>
      </c>
      <c r="J72" s="3"/>
      <c r="K72" s="3" t="s">
        <v>21</v>
      </c>
      <c r="L72" s="3" t="s">
        <v>21</v>
      </c>
      <c r="M72" s="10">
        <v>179</v>
      </c>
      <c r="N72" s="3" t="s">
        <v>223</v>
      </c>
      <c r="O72" s="14" t="str">
        <f>HYPERLINK("https://ds-360.jaykar.co.in/ds360/9D25157/VIDEO/9D25157.html", "Video 360°")</f>
        <v>Video 360°</v>
      </c>
      <c r="P72" s="11" t="s">
        <v>224</v>
      </c>
      <c r="Q72" s="3" t="s">
        <v>24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</row>
    <row r="73" spans="1:100" ht="21" customHeight="1" x14ac:dyDescent="0.3">
      <c r="A73" s="3">
        <v>72</v>
      </c>
      <c r="B73" s="3" t="s">
        <v>209</v>
      </c>
      <c r="C73" s="3" t="s">
        <v>16</v>
      </c>
      <c r="D73" s="3" t="s">
        <v>26</v>
      </c>
      <c r="E73" s="3" t="s">
        <v>26</v>
      </c>
      <c r="F73" s="3" t="s">
        <v>166</v>
      </c>
      <c r="G73" s="9">
        <v>4</v>
      </c>
      <c r="H73" s="3" t="s">
        <v>210</v>
      </c>
      <c r="I73" s="3" t="s">
        <v>20</v>
      </c>
      <c r="J73" s="3"/>
      <c r="K73" s="3" t="s">
        <v>83</v>
      </c>
      <c r="L73" s="3" t="s">
        <v>83</v>
      </c>
      <c r="M73" s="10">
        <v>139</v>
      </c>
      <c r="N73" s="3" t="s">
        <v>211</v>
      </c>
      <c r="O73" s="14" t="str">
        <f>HYPERLINK("https://view.varnivideo.com/?d=SDD-62", "Video 360°")</f>
        <v>Video 360°</v>
      </c>
      <c r="P73" s="11" t="s">
        <v>212</v>
      </c>
      <c r="Q73" s="3" t="s">
        <v>24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</row>
    <row r="74" spans="1:100" ht="21" customHeight="1" x14ac:dyDescent="0.3">
      <c r="A74" s="3">
        <v>73</v>
      </c>
      <c r="B74" s="12" t="s">
        <v>216</v>
      </c>
      <c r="C74" s="3" t="s">
        <v>16</v>
      </c>
      <c r="D74" s="3" t="s">
        <v>26</v>
      </c>
      <c r="E74" s="3" t="s">
        <v>26</v>
      </c>
      <c r="F74" s="3" t="s">
        <v>166</v>
      </c>
      <c r="G74" s="9">
        <v>4</v>
      </c>
      <c r="H74" s="3" t="s">
        <v>27</v>
      </c>
      <c r="I74" s="3" t="s">
        <v>28</v>
      </c>
      <c r="J74" s="3"/>
      <c r="K74" s="3" t="s">
        <v>21</v>
      </c>
      <c r="L74" s="3" t="s">
        <v>21</v>
      </c>
      <c r="M74" s="10">
        <v>169</v>
      </c>
      <c r="N74" s="3" t="s">
        <v>217</v>
      </c>
      <c r="O74" s="14" t="str">
        <f>HYPERLINK("https://workshop.360view.link/360viewer/360view.html?d=0306252-A88-PINK", "Video 360°")</f>
        <v>Video 360°</v>
      </c>
      <c r="P74" s="11" t="s">
        <v>218</v>
      </c>
      <c r="Q74" s="3" t="s">
        <v>24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</row>
    <row r="75" spans="1:100" ht="21" customHeight="1" x14ac:dyDescent="0.3">
      <c r="A75" s="3">
        <v>74</v>
      </c>
      <c r="B75" s="3" t="s">
        <v>225</v>
      </c>
      <c r="C75" s="3" t="s">
        <v>16</v>
      </c>
      <c r="D75" s="3" t="s">
        <v>26</v>
      </c>
      <c r="E75" s="3" t="s">
        <v>26</v>
      </c>
      <c r="F75" s="3" t="s">
        <v>62</v>
      </c>
      <c r="G75" s="9">
        <v>4</v>
      </c>
      <c r="H75" s="3" t="s">
        <v>27</v>
      </c>
      <c r="I75" s="3" t="s">
        <v>28</v>
      </c>
      <c r="J75" s="3"/>
      <c r="K75" s="3" t="s">
        <v>21</v>
      </c>
      <c r="L75" s="3" t="s">
        <v>21</v>
      </c>
      <c r="M75" s="10">
        <v>119</v>
      </c>
      <c r="N75" s="3" t="s">
        <v>226</v>
      </c>
      <c r="O75" s="14" t="str">
        <f>HYPERLINK("https://view.varnivideo.com/video.html?d=331-7", "Video 360°")</f>
        <v>Video 360°</v>
      </c>
      <c r="P75" s="11" t="s">
        <v>227</v>
      </c>
      <c r="Q75" s="3" t="s">
        <v>24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</row>
    <row r="76" spans="1:100" ht="21" customHeight="1" x14ac:dyDescent="0.3">
      <c r="A76" s="3">
        <v>75</v>
      </c>
      <c r="B76" s="3" t="s">
        <v>213</v>
      </c>
      <c r="C76" s="3" t="s">
        <v>16</v>
      </c>
      <c r="D76" s="3" t="s">
        <v>26</v>
      </c>
      <c r="E76" s="3" t="s">
        <v>26</v>
      </c>
      <c r="F76" s="3" t="s">
        <v>147</v>
      </c>
      <c r="G76" s="9">
        <v>4</v>
      </c>
      <c r="H76" s="3" t="s">
        <v>27</v>
      </c>
      <c r="I76" s="3" t="s">
        <v>20</v>
      </c>
      <c r="J76" s="3"/>
      <c r="K76" s="3" t="s">
        <v>21</v>
      </c>
      <c r="L76" s="3" t="s">
        <v>21</v>
      </c>
      <c r="M76" s="10">
        <v>144</v>
      </c>
      <c r="N76" s="3" t="s">
        <v>214</v>
      </c>
      <c r="O76" s="14" t="str">
        <f>HYPERLINK("https://workshop.360view.link/360viewer/360view.html?d=0306255-A46-PINK", "Video 360°")</f>
        <v>Video 360°</v>
      </c>
      <c r="P76" s="11" t="s">
        <v>215</v>
      </c>
      <c r="Q76" s="3" t="s">
        <v>24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</row>
    <row r="77" spans="1:100" ht="21" customHeight="1" x14ac:dyDescent="0.3">
      <c r="A77" s="3">
        <v>76</v>
      </c>
      <c r="B77" s="3" t="s">
        <v>219</v>
      </c>
      <c r="C77" s="3" t="s">
        <v>16</v>
      </c>
      <c r="D77" s="3" t="s">
        <v>26</v>
      </c>
      <c r="E77" s="3" t="s">
        <v>26</v>
      </c>
      <c r="F77" s="3" t="s">
        <v>147</v>
      </c>
      <c r="G77" s="9">
        <v>4</v>
      </c>
      <c r="H77" s="3" t="s">
        <v>27</v>
      </c>
      <c r="I77" s="3" t="s">
        <v>20</v>
      </c>
      <c r="J77" s="3"/>
      <c r="K77" s="3" t="s">
        <v>21</v>
      </c>
      <c r="L77" s="3" t="s">
        <v>21</v>
      </c>
      <c r="M77" s="10">
        <v>144</v>
      </c>
      <c r="N77" s="3" t="s">
        <v>220</v>
      </c>
      <c r="O77" s="14" t="str">
        <f>HYPERLINK("https://workshop.360view.link/360viewer/360view.html?d=0306253-A98-PINK", "Video 360°")</f>
        <v>Video 360°</v>
      </c>
      <c r="P77" s="11" t="s">
        <v>221</v>
      </c>
      <c r="Q77" s="3" t="s">
        <v>24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</row>
    <row r="78" spans="1:100" ht="21" customHeight="1" x14ac:dyDescent="0.3">
      <c r="A78" s="3">
        <v>77</v>
      </c>
      <c r="B78" s="3" t="s">
        <v>672</v>
      </c>
      <c r="C78" s="3" t="s">
        <v>16</v>
      </c>
      <c r="D78" s="3" t="s">
        <v>26</v>
      </c>
      <c r="E78" s="3" t="s">
        <v>26</v>
      </c>
      <c r="F78" s="3" t="s">
        <v>307</v>
      </c>
      <c r="G78" s="9">
        <v>3.66</v>
      </c>
      <c r="H78" s="3" t="s">
        <v>88</v>
      </c>
      <c r="I78" s="3" t="s">
        <v>20</v>
      </c>
      <c r="J78" s="3"/>
      <c r="K78" s="3" t="s">
        <v>83</v>
      </c>
      <c r="L78" s="3" t="s">
        <v>83</v>
      </c>
      <c r="M78" s="10">
        <v>70</v>
      </c>
      <c r="N78" s="3" t="s">
        <v>713</v>
      </c>
      <c r="O78" s="14" t="str">
        <f>HYPERLINK("https://workshop.360view.link/360viewer/360view.html?d=0808256-12901-7", "Video 360°")</f>
        <v>Video 360°</v>
      </c>
      <c r="P78" s="11" t="s">
        <v>714</v>
      </c>
      <c r="Q78" s="3" t="s">
        <v>24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</row>
    <row r="79" spans="1:100" ht="21" customHeight="1" x14ac:dyDescent="0.3">
      <c r="A79" s="3">
        <v>78</v>
      </c>
      <c r="B79" s="3" t="s">
        <v>228</v>
      </c>
      <c r="C79" s="3" t="s">
        <v>16</v>
      </c>
      <c r="D79" s="3" t="s">
        <v>26</v>
      </c>
      <c r="E79" s="3" t="s">
        <v>26</v>
      </c>
      <c r="F79" s="3" t="s">
        <v>147</v>
      </c>
      <c r="G79" s="9">
        <v>3.42</v>
      </c>
      <c r="H79" s="3" t="s">
        <v>27</v>
      </c>
      <c r="I79" s="3" t="s">
        <v>28</v>
      </c>
      <c r="J79" s="3"/>
      <c r="K79" s="3" t="s">
        <v>21</v>
      </c>
      <c r="L79" s="3" t="s">
        <v>21</v>
      </c>
      <c r="M79" s="10">
        <v>144</v>
      </c>
      <c r="N79" s="3" t="s">
        <v>229</v>
      </c>
      <c r="O79" s="14" t="str">
        <f>HYPERLINK("https://ds-360.jaykar.co.in/ds360/JYK17D2539915/VIDEO/JYK17D2539915.html", "Video 360°")</f>
        <v>Video 360°</v>
      </c>
      <c r="P79" s="11" t="s">
        <v>230</v>
      </c>
      <c r="Q79" s="3" t="s">
        <v>24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</row>
    <row r="80" spans="1:100" ht="21" customHeight="1" x14ac:dyDescent="0.3">
      <c r="A80" s="3">
        <v>79</v>
      </c>
      <c r="B80" s="3" t="s">
        <v>231</v>
      </c>
      <c r="C80" s="3" t="s">
        <v>16</v>
      </c>
      <c r="D80" s="3" t="s">
        <v>26</v>
      </c>
      <c r="E80" s="3" t="s">
        <v>26</v>
      </c>
      <c r="F80" s="3" t="s">
        <v>58</v>
      </c>
      <c r="G80" s="9">
        <v>3.4</v>
      </c>
      <c r="H80" s="3" t="s">
        <v>63</v>
      </c>
      <c r="I80" s="3" t="s">
        <v>28</v>
      </c>
      <c r="J80" s="3"/>
      <c r="K80" s="3"/>
      <c r="L80" s="3"/>
      <c r="M80" s="10"/>
      <c r="N80" s="3"/>
      <c r="O80" s="14"/>
      <c r="P80" s="11"/>
      <c r="Q80" s="3" t="s">
        <v>24</v>
      </c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</row>
    <row r="81" spans="1:100" ht="21" customHeight="1" x14ac:dyDescent="0.3">
      <c r="A81" s="3">
        <v>80</v>
      </c>
      <c r="B81" s="3" t="s">
        <v>232</v>
      </c>
      <c r="C81" s="3" t="s">
        <v>16</v>
      </c>
      <c r="D81" s="3" t="s">
        <v>26</v>
      </c>
      <c r="E81" s="3" t="s">
        <v>26</v>
      </c>
      <c r="F81" s="3" t="s">
        <v>58</v>
      </c>
      <c r="G81" s="9">
        <v>3.37</v>
      </c>
      <c r="H81" s="3" t="s">
        <v>88</v>
      </c>
      <c r="I81" s="3" t="s">
        <v>28</v>
      </c>
      <c r="J81" s="3"/>
      <c r="K81" s="3" t="s">
        <v>21</v>
      </c>
      <c r="L81" s="3" t="s">
        <v>21</v>
      </c>
      <c r="M81" s="10">
        <v>149</v>
      </c>
      <c r="N81" s="3" t="s">
        <v>233</v>
      </c>
      <c r="O81" s="14" t="str">
        <f>HYPERLINK("https://ds-360.jaykar.co.in/Ds360/JYK24C251292/VIDEO/JYK24C251292.html", "Video 360°")</f>
        <v>Video 360°</v>
      </c>
      <c r="P81" s="11" t="s">
        <v>234</v>
      </c>
      <c r="Q81" s="3" t="s">
        <v>24</v>
      </c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</row>
    <row r="82" spans="1:100" ht="21" customHeight="1" x14ac:dyDescent="0.3">
      <c r="A82" s="3">
        <v>81</v>
      </c>
      <c r="B82" s="3" t="s">
        <v>235</v>
      </c>
      <c r="C82" s="3" t="s">
        <v>16</v>
      </c>
      <c r="D82" s="3" t="s">
        <v>26</v>
      </c>
      <c r="E82" s="3" t="s">
        <v>26</v>
      </c>
      <c r="F82" s="3" t="s">
        <v>147</v>
      </c>
      <c r="G82" s="9">
        <v>3.34</v>
      </c>
      <c r="H82" s="3" t="s">
        <v>27</v>
      </c>
      <c r="I82" s="3" t="s">
        <v>20</v>
      </c>
      <c r="J82" s="3"/>
      <c r="K82" s="3" t="s">
        <v>21</v>
      </c>
      <c r="L82" s="3" t="s">
        <v>21</v>
      </c>
      <c r="M82" s="10">
        <v>144</v>
      </c>
      <c r="N82" s="3" t="s">
        <v>236</v>
      </c>
      <c r="O82" s="14" t="str">
        <f>HYPERLINK("https://ds-360.jaykar.co.in/ds360/JYK17D2539923/VIDEO/JYK17D2539923.html", "Video 360°")</f>
        <v>Video 360°</v>
      </c>
      <c r="P82" s="11" t="s">
        <v>237</v>
      </c>
      <c r="Q82" s="3" t="s">
        <v>24</v>
      </c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</row>
    <row r="83" spans="1:100" ht="21" customHeight="1" x14ac:dyDescent="0.3">
      <c r="A83" s="3">
        <v>82</v>
      </c>
      <c r="B83" s="3" t="s">
        <v>238</v>
      </c>
      <c r="C83" s="3" t="s">
        <v>16</v>
      </c>
      <c r="D83" s="3" t="s">
        <v>26</v>
      </c>
      <c r="E83" s="3" t="s">
        <v>26</v>
      </c>
      <c r="F83" s="3" t="s">
        <v>47</v>
      </c>
      <c r="G83" s="9">
        <v>3.22</v>
      </c>
      <c r="H83" s="3" t="s">
        <v>50</v>
      </c>
      <c r="I83" s="3" t="s">
        <v>28</v>
      </c>
      <c r="J83" s="3"/>
      <c r="K83" s="3"/>
      <c r="L83" s="3"/>
      <c r="M83" s="10"/>
      <c r="N83" s="3"/>
      <c r="O83" s="14"/>
      <c r="P83" s="11"/>
      <c r="Q83" s="3" t="s">
        <v>24</v>
      </c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</row>
    <row r="84" spans="1:100" ht="21" customHeight="1" x14ac:dyDescent="0.3">
      <c r="A84" s="3">
        <v>83</v>
      </c>
      <c r="B84" s="3" t="s">
        <v>239</v>
      </c>
      <c r="C84" s="3" t="s">
        <v>16</v>
      </c>
      <c r="D84" s="3" t="s">
        <v>26</v>
      </c>
      <c r="E84" s="3" t="s">
        <v>26</v>
      </c>
      <c r="F84" s="3" t="s">
        <v>18</v>
      </c>
      <c r="G84" s="9">
        <v>3.12</v>
      </c>
      <c r="H84" s="3" t="s">
        <v>88</v>
      </c>
      <c r="I84" s="3" t="s">
        <v>20</v>
      </c>
      <c r="J84" s="3"/>
      <c r="K84" s="3" t="s">
        <v>21</v>
      </c>
      <c r="L84" s="3" t="s">
        <v>21</v>
      </c>
      <c r="M84" s="10">
        <v>149</v>
      </c>
      <c r="N84" s="3" t="s">
        <v>240</v>
      </c>
      <c r="O84" s="14" t="str">
        <f>HYPERLINK("https://workshop.360view.link/360viewer/360view.html?d=1706252-A229", "Video 360°")</f>
        <v>Video 360°</v>
      </c>
      <c r="P84" s="11" t="s">
        <v>241</v>
      </c>
      <c r="Q84" s="3" t="s">
        <v>24</v>
      </c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</row>
    <row r="85" spans="1:100" ht="21" customHeight="1" x14ac:dyDescent="0.3">
      <c r="A85" s="3">
        <v>84</v>
      </c>
      <c r="B85" s="12" t="s">
        <v>242</v>
      </c>
      <c r="C85" s="3" t="s">
        <v>16</v>
      </c>
      <c r="D85" s="3" t="s">
        <v>26</v>
      </c>
      <c r="E85" s="3" t="s">
        <v>26</v>
      </c>
      <c r="F85" s="3" t="s">
        <v>35</v>
      </c>
      <c r="G85" s="9">
        <v>3.09</v>
      </c>
      <c r="H85" s="3" t="s">
        <v>27</v>
      </c>
      <c r="I85" s="3" t="s">
        <v>36</v>
      </c>
      <c r="J85" s="3"/>
      <c r="K85" s="3" t="s">
        <v>21</v>
      </c>
      <c r="L85" s="3" t="s">
        <v>21</v>
      </c>
      <c r="M85" s="10">
        <v>179</v>
      </c>
      <c r="N85" s="3" t="s">
        <v>243</v>
      </c>
      <c r="O85" s="14" t="str">
        <f>HYPERLINK("https://workshop.360view.link/360viewer/360view.html?d=1706256-A195", "Video 360°")</f>
        <v>Video 360°</v>
      </c>
      <c r="P85" s="11" t="s">
        <v>244</v>
      </c>
      <c r="Q85" s="3" t="s">
        <v>24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</row>
    <row r="86" spans="1:100" ht="21" customHeight="1" x14ac:dyDescent="0.3">
      <c r="A86" s="3">
        <v>85</v>
      </c>
      <c r="B86" s="3" t="s">
        <v>245</v>
      </c>
      <c r="C86" s="3" t="s">
        <v>16</v>
      </c>
      <c r="D86" s="3" t="s">
        <v>17</v>
      </c>
      <c r="E86" s="3">
        <v>698560575</v>
      </c>
      <c r="F86" s="3" t="s">
        <v>246</v>
      </c>
      <c r="G86" s="9">
        <v>3.06</v>
      </c>
      <c r="H86" s="3" t="s">
        <v>247</v>
      </c>
      <c r="I86" s="3" t="s">
        <v>28</v>
      </c>
      <c r="J86" s="3"/>
      <c r="K86" s="3" t="s">
        <v>21</v>
      </c>
      <c r="L86" s="3" t="s">
        <v>21</v>
      </c>
      <c r="M86" s="10">
        <v>189</v>
      </c>
      <c r="N86" s="3" t="s">
        <v>248</v>
      </c>
      <c r="O86" s="14" t="str">
        <f>HYPERLINK("https://ds-360.jaykar.co.in/ds360/9D25161/VIDEO/9D25161.html", "Video 360°")</f>
        <v>Video 360°</v>
      </c>
      <c r="P86" s="11" t="s">
        <v>249</v>
      </c>
      <c r="Q86" s="3" t="s">
        <v>24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</row>
    <row r="87" spans="1:100" ht="21" customHeight="1" x14ac:dyDescent="0.3">
      <c r="A87" s="3">
        <v>86</v>
      </c>
      <c r="B87" s="3" t="s">
        <v>250</v>
      </c>
      <c r="C87" s="3" t="s">
        <v>16</v>
      </c>
      <c r="D87" s="3" t="s">
        <v>26</v>
      </c>
      <c r="E87" s="3" t="s">
        <v>26</v>
      </c>
      <c r="F87" s="3" t="s">
        <v>87</v>
      </c>
      <c r="G87" s="9">
        <v>3.05</v>
      </c>
      <c r="H87" s="3" t="s">
        <v>88</v>
      </c>
      <c r="I87" s="3" t="s">
        <v>28</v>
      </c>
      <c r="J87" s="3"/>
      <c r="K87" s="3" t="s">
        <v>21</v>
      </c>
      <c r="L87" s="3" t="s">
        <v>21</v>
      </c>
      <c r="M87" s="10">
        <v>149</v>
      </c>
      <c r="N87" s="3" t="s">
        <v>251</v>
      </c>
      <c r="O87" s="14" t="str">
        <f>HYPERLINK("https://workshop.360view.link/360viewer/360view.html?d=0306253-A38-YELLOW", "Video 360°")</f>
        <v>Video 360°</v>
      </c>
      <c r="P87" s="11" t="s">
        <v>252</v>
      </c>
      <c r="Q87" s="3" t="s">
        <v>24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</row>
    <row r="88" spans="1:100" ht="21" customHeight="1" x14ac:dyDescent="0.3">
      <c r="A88" s="3">
        <v>87</v>
      </c>
      <c r="B88" s="3" t="s">
        <v>673</v>
      </c>
      <c r="C88" s="3" t="s">
        <v>16</v>
      </c>
      <c r="D88" s="3" t="s">
        <v>26</v>
      </c>
      <c r="E88" s="3" t="s">
        <v>26</v>
      </c>
      <c r="F88" s="3" t="s">
        <v>35</v>
      </c>
      <c r="G88" s="9">
        <v>3.05</v>
      </c>
      <c r="H88" s="3" t="s">
        <v>88</v>
      </c>
      <c r="I88" s="3" t="s">
        <v>28</v>
      </c>
      <c r="J88" s="3"/>
      <c r="K88" s="3" t="s">
        <v>21</v>
      </c>
      <c r="L88" s="3" t="s">
        <v>21</v>
      </c>
      <c r="M88" s="10">
        <v>135</v>
      </c>
      <c r="N88" s="3" t="s">
        <v>715</v>
      </c>
      <c r="O88" s="14" t="str">
        <f>HYPERLINK("https://workshop.360view.link/360viewer/360view.html?d=0808258-45445", "Video 360°")</f>
        <v>Video 360°</v>
      </c>
      <c r="P88" s="11" t="s">
        <v>716</v>
      </c>
      <c r="Q88" s="3" t="s">
        <v>24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</row>
    <row r="89" spans="1:100" ht="21" customHeight="1" x14ac:dyDescent="0.3">
      <c r="A89" s="3">
        <v>88</v>
      </c>
      <c r="B89" s="3" t="s">
        <v>694</v>
      </c>
      <c r="C89" s="3" t="s">
        <v>7</v>
      </c>
      <c r="D89" s="3" t="s">
        <v>26</v>
      </c>
      <c r="E89" s="3" t="s">
        <v>26</v>
      </c>
      <c r="F89" s="3" t="s">
        <v>307</v>
      </c>
      <c r="G89" s="9">
        <v>3.05</v>
      </c>
      <c r="H89" s="3" t="s">
        <v>27</v>
      </c>
      <c r="I89" s="3" t="s">
        <v>28</v>
      </c>
      <c r="J89" s="3"/>
      <c r="K89" s="3" t="s">
        <v>21</v>
      </c>
      <c r="L89" s="3" t="s">
        <v>21</v>
      </c>
      <c r="M89" s="10"/>
      <c r="N89" s="3"/>
      <c r="O89" s="14"/>
      <c r="P89" s="11"/>
      <c r="Q89" s="3" t="s">
        <v>24</v>
      </c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</row>
    <row r="90" spans="1:100" ht="21" customHeight="1" x14ac:dyDescent="0.3">
      <c r="A90" s="3">
        <v>89</v>
      </c>
      <c r="B90" s="3" t="s">
        <v>253</v>
      </c>
      <c r="C90" s="3" t="s">
        <v>16</v>
      </c>
      <c r="D90" s="3" t="s">
        <v>26</v>
      </c>
      <c r="E90" s="3" t="s">
        <v>26</v>
      </c>
      <c r="F90" s="3" t="s">
        <v>166</v>
      </c>
      <c r="G90" s="9">
        <v>3.03</v>
      </c>
      <c r="H90" s="3" t="s">
        <v>88</v>
      </c>
      <c r="I90" s="3" t="s">
        <v>20</v>
      </c>
      <c r="J90" s="3"/>
      <c r="K90" s="3" t="s">
        <v>21</v>
      </c>
      <c r="L90" s="3" t="s">
        <v>21</v>
      </c>
      <c r="M90" s="10">
        <v>199</v>
      </c>
      <c r="N90" s="3" t="s">
        <v>254</v>
      </c>
      <c r="O90" s="14" t="str">
        <f>HYPERLINK("https://workshop.360view.link/360viewer/360view.html?d=0306250-A45-YELLOW", "Video 360°")</f>
        <v>Video 360°</v>
      </c>
      <c r="P90" s="11" t="s">
        <v>255</v>
      </c>
      <c r="Q90" s="3" t="s">
        <v>24</v>
      </c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</row>
    <row r="91" spans="1:100" ht="21" customHeight="1" x14ac:dyDescent="0.3">
      <c r="A91" s="3">
        <v>90</v>
      </c>
      <c r="B91" s="3" t="s">
        <v>260</v>
      </c>
      <c r="C91" s="3" t="s">
        <v>16</v>
      </c>
      <c r="D91" s="3" t="s">
        <v>26</v>
      </c>
      <c r="E91" s="3" t="s">
        <v>26</v>
      </c>
      <c r="F91" s="3" t="s">
        <v>257</v>
      </c>
      <c r="G91" s="9">
        <v>3.02</v>
      </c>
      <c r="H91" s="3" t="s">
        <v>88</v>
      </c>
      <c r="I91" s="3" t="s">
        <v>28</v>
      </c>
      <c r="J91" s="3"/>
      <c r="K91" s="3" t="s">
        <v>21</v>
      </c>
      <c r="L91" s="3" t="s">
        <v>21</v>
      </c>
      <c r="M91" s="10">
        <v>249</v>
      </c>
      <c r="N91" s="3" t="s">
        <v>261</v>
      </c>
      <c r="O91" s="14" t="str">
        <f>HYPERLINK("https://workshop.360view.link/360viewer/360view.html?d=0306258-A35-YELLOW", "Video 360°")</f>
        <v>Video 360°</v>
      </c>
      <c r="P91" s="11" t="s">
        <v>262</v>
      </c>
      <c r="Q91" s="3" t="s">
        <v>24</v>
      </c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</row>
    <row r="92" spans="1:100" ht="21" customHeight="1" x14ac:dyDescent="0.3">
      <c r="A92" s="3">
        <v>91</v>
      </c>
      <c r="B92" s="12" t="s">
        <v>256</v>
      </c>
      <c r="C92" s="3" t="s">
        <v>16</v>
      </c>
      <c r="D92" s="3" t="s">
        <v>26</v>
      </c>
      <c r="E92" s="3" t="s">
        <v>26</v>
      </c>
      <c r="F92" s="3" t="s">
        <v>257</v>
      </c>
      <c r="G92" s="9">
        <v>3.02</v>
      </c>
      <c r="H92" s="3" t="s">
        <v>88</v>
      </c>
      <c r="I92" s="3" t="s">
        <v>28</v>
      </c>
      <c r="J92" s="3"/>
      <c r="K92" s="3" t="s">
        <v>21</v>
      </c>
      <c r="L92" s="3" t="s">
        <v>21</v>
      </c>
      <c r="M92" s="10">
        <v>249</v>
      </c>
      <c r="N92" s="3" t="s">
        <v>258</v>
      </c>
      <c r="O92" s="14" t="str">
        <f>HYPERLINK("https://workshop.360view.link/360viewer/360view.html?d=0306252-A36-YELLOW", "Video 360°")</f>
        <v>Video 360°</v>
      </c>
      <c r="P92" s="11" t="s">
        <v>259</v>
      </c>
      <c r="Q92" s="3" t="s">
        <v>24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</row>
    <row r="93" spans="1:100" ht="21" customHeight="1" x14ac:dyDescent="0.3">
      <c r="A93" s="3">
        <v>92</v>
      </c>
      <c r="B93" s="3" t="s">
        <v>263</v>
      </c>
      <c r="C93" s="3" t="s">
        <v>16</v>
      </c>
      <c r="D93" s="3" t="s">
        <v>26</v>
      </c>
      <c r="E93" s="3" t="s">
        <v>26</v>
      </c>
      <c r="F93" s="3" t="s">
        <v>87</v>
      </c>
      <c r="G93" s="9">
        <v>3.01</v>
      </c>
      <c r="H93" s="3" t="s">
        <v>88</v>
      </c>
      <c r="I93" s="3"/>
      <c r="J93" s="3"/>
      <c r="K93" s="3" t="s">
        <v>83</v>
      </c>
      <c r="L93" s="3" t="s">
        <v>83</v>
      </c>
      <c r="M93" s="10"/>
      <c r="N93" s="3" t="s">
        <v>763</v>
      </c>
      <c r="O93" s="14"/>
      <c r="P93" s="11"/>
      <c r="Q93" s="3" t="s">
        <v>24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</row>
    <row r="94" spans="1:100" ht="21" customHeight="1" x14ac:dyDescent="0.3">
      <c r="A94" s="3">
        <v>93</v>
      </c>
      <c r="B94" s="3" t="s">
        <v>674</v>
      </c>
      <c r="C94" s="3" t="s">
        <v>16</v>
      </c>
      <c r="D94" s="3" t="s">
        <v>26</v>
      </c>
      <c r="E94" s="3" t="s">
        <v>26</v>
      </c>
      <c r="F94" s="3" t="s">
        <v>166</v>
      </c>
      <c r="G94" s="9">
        <v>3.01</v>
      </c>
      <c r="H94" s="3" t="s">
        <v>48</v>
      </c>
      <c r="I94" s="3" t="s">
        <v>20</v>
      </c>
      <c r="J94" s="3"/>
      <c r="K94" s="3"/>
      <c r="L94" s="3"/>
      <c r="M94" s="10"/>
      <c r="N94" s="3"/>
      <c r="O94" s="14"/>
      <c r="P94" s="11"/>
      <c r="Q94" s="3" t="s">
        <v>24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</row>
    <row r="95" spans="1:100" ht="21" customHeight="1" x14ac:dyDescent="0.3">
      <c r="A95" s="3">
        <v>94</v>
      </c>
      <c r="B95" s="3" t="s">
        <v>718</v>
      </c>
      <c r="C95" s="3" t="s">
        <v>16</v>
      </c>
      <c r="D95" s="3" t="s">
        <v>26</v>
      </c>
      <c r="E95" s="3" t="s">
        <v>26</v>
      </c>
      <c r="F95" s="3" t="s">
        <v>87</v>
      </c>
      <c r="G95" s="9">
        <v>3</v>
      </c>
      <c r="H95" s="3" t="s">
        <v>406</v>
      </c>
      <c r="I95" s="3"/>
      <c r="J95" s="3"/>
      <c r="K95" s="3"/>
      <c r="L95" s="3"/>
      <c r="M95" s="10"/>
      <c r="N95" s="3" t="s">
        <v>764</v>
      </c>
      <c r="O95" s="14"/>
      <c r="P95" s="11"/>
      <c r="Q95" s="3" t="s">
        <v>24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</row>
    <row r="96" spans="1:100" ht="21" customHeight="1" x14ac:dyDescent="0.3">
      <c r="A96" s="3">
        <v>95</v>
      </c>
      <c r="B96" s="3" t="s">
        <v>264</v>
      </c>
      <c r="C96" s="3" t="s">
        <v>16</v>
      </c>
      <c r="D96" s="3" t="s">
        <v>26</v>
      </c>
      <c r="E96" s="3" t="s">
        <v>26</v>
      </c>
      <c r="F96" s="3" t="s">
        <v>35</v>
      </c>
      <c r="G96" s="9">
        <v>3</v>
      </c>
      <c r="H96" s="3" t="s">
        <v>27</v>
      </c>
      <c r="I96" s="3" t="s">
        <v>28</v>
      </c>
      <c r="J96" s="3"/>
      <c r="K96" s="3" t="s">
        <v>21</v>
      </c>
      <c r="L96" s="3" t="s">
        <v>83</v>
      </c>
      <c r="M96" s="10">
        <v>139</v>
      </c>
      <c r="N96" s="3" t="s">
        <v>265</v>
      </c>
      <c r="O96" s="14" t="str">
        <f>HYPERLINK("https://workshop.360view.link/360viewer/360view.html?d=0606253-A95", "Video 360°")</f>
        <v>Video 360°</v>
      </c>
      <c r="P96" s="11" t="s">
        <v>266</v>
      </c>
      <c r="Q96" s="3" t="s">
        <v>24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</row>
    <row r="97" spans="1:100" ht="21" customHeight="1" x14ac:dyDescent="0.3">
      <c r="A97" s="3">
        <v>96</v>
      </c>
      <c r="B97" s="3" t="s">
        <v>267</v>
      </c>
      <c r="C97" s="3" t="s">
        <v>16</v>
      </c>
      <c r="D97" s="3" t="s">
        <v>26</v>
      </c>
      <c r="E97" s="3" t="s">
        <v>26</v>
      </c>
      <c r="F97" s="3" t="s">
        <v>246</v>
      </c>
      <c r="G97" s="9">
        <v>3</v>
      </c>
      <c r="H97" s="3" t="s">
        <v>27</v>
      </c>
      <c r="I97" s="3" t="s">
        <v>20</v>
      </c>
      <c r="J97" s="3"/>
      <c r="K97" s="3" t="s">
        <v>21</v>
      </c>
      <c r="L97" s="3" t="s">
        <v>83</v>
      </c>
      <c r="M97" s="10">
        <v>119</v>
      </c>
      <c r="N97" s="3" t="s">
        <v>268</v>
      </c>
      <c r="O97" s="14" t="str">
        <f>HYPERLINK("https://ds-360.jaykar.co.in/ds360/JYK17D2539912/VIDEO/JYK17D2539912.html", "Video 360°")</f>
        <v>Video 360°</v>
      </c>
      <c r="P97" s="11" t="s">
        <v>269</v>
      </c>
      <c r="Q97" s="3" t="s">
        <v>24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</row>
    <row r="98" spans="1:100" ht="21" customHeight="1" x14ac:dyDescent="0.3">
      <c r="A98" s="3">
        <v>97</v>
      </c>
      <c r="B98" s="3" t="s">
        <v>717</v>
      </c>
      <c r="C98" s="3" t="s">
        <v>16</v>
      </c>
      <c r="D98" s="3" t="s">
        <v>26</v>
      </c>
      <c r="E98" s="3" t="s">
        <v>26</v>
      </c>
      <c r="F98" s="3" t="s">
        <v>47</v>
      </c>
      <c r="G98" s="9">
        <v>3</v>
      </c>
      <c r="H98" s="3" t="s">
        <v>63</v>
      </c>
      <c r="I98" s="3"/>
      <c r="J98" s="3"/>
      <c r="K98" s="3"/>
      <c r="L98" s="3"/>
      <c r="M98" s="10"/>
      <c r="N98" s="3"/>
      <c r="O98" s="14"/>
      <c r="P98" s="11"/>
      <c r="Q98" s="3" t="s">
        <v>24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</row>
    <row r="99" spans="1:100" ht="21" customHeight="1" x14ac:dyDescent="0.3">
      <c r="A99" s="3">
        <v>98</v>
      </c>
      <c r="B99" s="3" t="s">
        <v>270</v>
      </c>
      <c r="C99" s="3" t="s">
        <v>16</v>
      </c>
      <c r="D99" s="3" t="s">
        <v>26</v>
      </c>
      <c r="E99" s="3" t="s">
        <v>26</v>
      </c>
      <c r="F99" s="3" t="s">
        <v>47</v>
      </c>
      <c r="G99" s="9">
        <v>2.75</v>
      </c>
      <c r="H99" s="3" t="s">
        <v>63</v>
      </c>
      <c r="I99" s="3" t="s">
        <v>28</v>
      </c>
      <c r="J99" s="3"/>
      <c r="K99" s="3"/>
      <c r="L99" s="3"/>
      <c r="M99" s="10"/>
      <c r="N99" s="3"/>
      <c r="O99" s="14"/>
      <c r="P99" s="11"/>
      <c r="Q99" s="3" t="s">
        <v>24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</row>
    <row r="100" spans="1:100" ht="21" customHeight="1" x14ac:dyDescent="0.3">
      <c r="A100" s="3">
        <v>99</v>
      </c>
      <c r="B100" s="3" t="s">
        <v>271</v>
      </c>
      <c r="C100" s="3" t="s">
        <v>16</v>
      </c>
      <c r="D100" s="3" t="s">
        <v>26</v>
      </c>
      <c r="E100" s="3" t="s">
        <v>26</v>
      </c>
      <c r="F100" s="3" t="s">
        <v>157</v>
      </c>
      <c r="G100" s="9">
        <v>2.74</v>
      </c>
      <c r="H100" s="3" t="s">
        <v>88</v>
      </c>
      <c r="I100" s="3" t="s">
        <v>28</v>
      </c>
      <c r="J100" s="3"/>
      <c r="K100" s="3" t="s">
        <v>21</v>
      </c>
      <c r="L100" s="3" t="s">
        <v>21</v>
      </c>
      <c r="M100" s="10">
        <v>149</v>
      </c>
      <c r="N100" s="3" t="s">
        <v>272</v>
      </c>
      <c r="O100" s="14" t="str">
        <f>HYPERLINK("https://workshop.360view.link/360viewer/360view.html?d=0406250-A53-YELLOW", "Video 360°")</f>
        <v>Video 360°</v>
      </c>
      <c r="P100" s="11" t="s">
        <v>273</v>
      </c>
      <c r="Q100" s="3" t="s">
        <v>24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</row>
    <row r="101" spans="1:100" ht="21" customHeight="1" x14ac:dyDescent="0.3">
      <c r="A101" s="3">
        <v>100</v>
      </c>
      <c r="B101" s="3" t="s">
        <v>274</v>
      </c>
      <c r="C101" s="3" t="s">
        <v>16</v>
      </c>
      <c r="D101" s="3" t="s">
        <v>17</v>
      </c>
      <c r="E101" s="3">
        <v>698560562</v>
      </c>
      <c r="F101" s="3" t="s">
        <v>58</v>
      </c>
      <c r="G101" s="9">
        <v>2.72</v>
      </c>
      <c r="H101" s="3" t="s">
        <v>133</v>
      </c>
      <c r="I101" s="3" t="s">
        <v>20</v>
      </c>
      <c r="J101" s="3"/>
      <c r="K101" s="3" t="s">
        <v>21</v>
      </c>
      <c r="L101" s="3" t="s">
        <v>21</v>
      </c>
      <c r="M101" s="10">
        <v>169</v>
      </c>
      <c r="N101" s="3" t="s">
        <v>275</v>
      </c>
      <c r="O101" s="14" t="str">
        <f>HYPERLINK("https://ds-360.jaykar.co.in/ds360/9D25154/VIDEO/9D25154.html", "Video 360°")</f>
        <v>Video 360°</v>
      </c>
      <c r="P101" s="11" t="s">
        <v>276</v>
      </c>
      <c r="Q101" s="3" t="s">
        <v>24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</row>
    <row r="102" spans="1:100" ht="21" customHeight="1" x14ac:dyDescent="0.3">
      <c r="A102" s="3">
        <v>101</v>
      </c>
      <c r="B102" s="3" t="s">
        <v>277</v>
      </c>
      <c r="C102" s="3" t="s">
        <v>16</v>
      </c>
      <c r="D102" s="3" t="s">
        <v>26</v>
      </c>
      <c r="E102" s="3" t="s">
        <v>26</v>
      </c>
      <c r="F102" s="3" t="s">
        <v>18</v>
      </c>
      <c r="G102" s="9">
        <v>2.71</v>
      </c>
      <c r="H102" s="3" t="s">
        <v>88</v>
      </c>
      <c r="I102" s="3" t="s">
        <v>36</v>
      </c>
      <c r="J102" s="3"/>
      <c r="K102" s="3" t="s">
        <v>21</v>
      </c>
      <c r="L102" s="3" t="s">
        <v>21</v>
      </c>
      <c r="M102" s="10">
        <v>149</v>
      </c>
      <c r="N102" s="3" t="s">
        <v>278</v>
      </c>
      <c r="O102" s="14" t="str">
        <f>HYPERLINK("https://workshop.360view.link/360viewer/360view.html?d=0406258-A44-YELLOW", "Video 360°")</f>
        <v>Video 360°</v>
      </c>
      <c r="P102" s="11" t="s">
        <v>279</v>
      </c>
      <c r="Q102" s="3" t="s">
        <v>24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</row>
    <row r="103" spans="1:100" ht="21" customHeight="1" x14ac:dyDescent="0.3">
      <c r="A103" s="3">
        <v>102</v>
      </c>
      <c r="B103" s="3" t="s">
        <v>280</v>
      </c>
      <c r="C103" s="3" t="s">
        <v>16</v>
      </c>
      <c r="D103" s="3" t="s">
        <v>26</v>
      </c>
      <c r="E103" s="3" t="s">
        <v>26</v>
      </c>
      <c r="F103" s="3" t="s">
        <v>166</v>
      </c>
      <c r="G103" s="9">
        <v>2.64</v>
      </c>
      <c r="H103" s="3" t="s">
        <v>281</v>
      </c>
      <c r="I103" s="3"/>
      <c r="J103" s="3"/>
      <c r="K103" s="3"/>
      <c r="L103" s="3"/>
      <c r="M103" s="10"/>
      <c r="N103" s="3"/>
      <c r="O103" s="14"/>
      <c r="P103" s="11"/>
      <c r="Q103" s="3" t="s">
        <v>24</v>
      </c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</row>
    <row r="104" spans="1:100" ht="21" customHeight="1" x14ac:dyDescent="0.3">
      <c r="A104" s="3">
        <v>103</v>
      </c>
      <c r="B104" s="3" t="s">
        <v>719</v>
      </c>
      <c r="C104" s="3" t="s">
        <v>16</v>
      </c>
      <c r="D104" s="3" t="s">
        <v>26</v>
      </c>
      <c r="E104" s="3" t="s">
        <v>26</v>
      </c>
      <c r="F104" s="3" t="s">
        <v>35</v>
      </c>
      <c r="G104" s="9">
        <v>2.54</v>
      </c>
      <c r="H104" s="3" t="s">
        <v>281</v>
      </c>
      <c r="I104" s="3"/>
      <c r="J104" s="3"/>
      <c r="K104" s="3"/>
      <c r="L104" s="3"/>
      <c r="M104" s="10"/>
      <c r="N104" s="3" t="s">
        <v>765</v>
      </c>
      <c r="O104" s="14"/>
      <c r="P104" s="11"/>
      <c r="Q104" s="3" t="s">
        <v>24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</row>
    <row r="105" spans="1:100" ht="21" customHeight="1" x14ac:dyDescent="0.3">
      <c r="A105" s="3">
        <v>104</v>
      </c>
      <c r="B105" s="3" t="s">
        <v>282</v>
      </c>
      <c r="C105" s="3" t="s">
        <v>16</v>
      </c>
      <c r="D105" s="3" t="s">
        <v>26</v>
      </c>
      <c r="E105" s="3" t="s">
        <v>26</v>
      </c>
      <c r="F105" s="3" t="s">
        <v>186</v>
      </c>
      <c r="G105" s="9">
        <v>2.5099999999999998</v>
      </c>
      <c r="H105" s="3" t="s">
        <v>27</v>
      </c>
      <c r="I105" s="3" t="s">
        <v>28</v>
      </c>
      <c r="J105" s="3"/>
      <c r="K105" s="3" t="s">
        <v>21</v>
      </c>
      <c r="L105" s="3" t="s">
        <v>21</v>
      </c>
      <c r="M105" s="10">
        <v>149</v>
      </c>
      <c r="N105" s="3" t="s">
        <v>283</v>
      </c>
      <c r="O105" s="14" t="str">
        <f>HYPERLINK("https://ds-360.jaykar.co.in/ds360/JYK17D2539916/VIDEO/JYK17D2539916.html", "Video 360°")</f>
        <v>Video 360°</v>
      </c>
      <c r="P105" s="11" t="s">
        <v>284</v>
      </c>
      <c r="Q105" s="3" t="s">
        <v>24</v>
      </c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</row>
    <row r="106" spans="1:100" ht="21" customHeight="1" x14ac:dyDescent="0.3">
      <c r="A106" s="3">
        <v>105</v>
      </c>
      <c r="B106" s="3" t="s">
        <v>720</v>
      </c>
      <c r="C106" s="3" t="s">
        <v>16</v>
      </c>
      <c r="D106" s="3" t="s">
        <v>26</v>
      </c>
      <c r="E106" s="3" t="s">
        <v>26</v>
      </c>
      <c r="F106" s="3" t="s">
        <v>721</v>
      </c>
      <c r="G106" s="9">
        <v>2.5099999999999998</v>
      </c>
      <c r="H106" s="3" t="s">
        <v>281</v>
      </c>
      <c r="I106" s="3"/>
      <c r="J106" s="3"/>
      <c r="K106" s="3"/>
      <c r="L106" s="3"/>
      <c r="M106" s="10"/>
      <c r="N106" s="3" t="s">
        <v>766</v>
      </c>
      <c r="O106" s="14"/>
      <c r="P106" s="11"/>
      <c r="Q106" s="3" t="s">
        <v>24</v>
      </c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</row>
    <row r="107" spans="1:100" ht="21" customHeight="1" x14ac:dyDescent="0.3">
      <c r="A107" s="3">
        <v>106</v>
      </c>
      <c r="B107" s="3" t="s">
        <v>722</v>
      </c>
      <c r="C107" s="3" t="s">
        <v>16</v>
      </c>
      <c r="D107" s="3" t="s">
        <v>26</v>
      </c>
      <c r="E107" s="3" t="s">
        <v>26</v>
      </c>
      <c r="F107" s="3" t="s">
        <v>62</v>
      </c>
      <c r="G107" s="9">
        <v>2.5</v>
      </c>
      <c r="H107" s="3" t="s">
        <v>88</v>
      </c>
      <c r="I107" s="3" t="s">
        <v>20</v>
      </c>
      <c r="J107" s="3"/>
      <c r="K107" s="3" t="s">
        <v>21</v>
      </c>
      <c r="L107" s="3" t="s">
        <v>83</v>
      </c>
      <c r="M107" s="10">
        <v>125</v>
      </c>
      <c r="N107" s="3" t="s">
        <v>723</v>
      </c>
      <c r="O107" s="14" t="str">
        <f>HYPERLINK("https://workshop.360view.link/360viewer/360view.html?d=0808250-108--4", "Video 360°")</f>
        <v>Video 360°</v>
      </c>
      <c r="P107" s="11" t="s">
        <v>724</v>
      </c>
      <c r="Q107" s="3" t="s">
        <v>24</v>
      </c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</row>
    <row r="108" spans="1:100" ht="21" customHeight="1" x14ac:dyDescent="0.3">
      <c r="A108" s="3">
        <v>107</v>
      </c>
      <c r="B108" s="3" t="s">
        <v>285</v>
      </c>
      <c r="C108" s="3" t="s">
        <v>16</v>
      </c>
      <c r="D108" s="3" t="s">
        <v>26</v>
      </c>
      <c r="E108" s="3" t="s">
        <v>26</v>
      </c>
      <c r="F108" s="3" t="s">
        <v>286</v>
      </c>
      <c r="G108" s="9">
        <v>2.42</v>
      </c>
      <c r="H108" s="3" t="s">
        <v>63</v>
      </c>
      <c r="I108" s="3" t="s">
        <v>28</v>
      </c>
      <c r="J108" s="3" t="s">
        <v>21</v>
      </c>
      <c r="K108" s="3" t="s">
        <v>21</v>
      </c>
      <c r="L108" s="3" t="s">
        <v>21</v>
      </c>
      <c r="M108" s="10"/>
      <c r="N108" s="3"/>
      <c r="O108" s="14"/>
      <c r="P108" s="11"/>
      <c r="Q108" s="3" t="s">
        <v>24</v>
      </c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</row>
    <row r="109" spans="1:100" ht="21" customHeight="1" x14ac:dyDescent="0.3">
      <c r="A109" s="3">
        <v>108</v>
      </c>
      <c r="B109" s="3" t="s">
        <v>290</v>
      </c>
      <c r="C109" s="3" t="s">
        <v>16</v>
      </c>
      <c r="D109" s="3" t="s">
        <v>26</v>
      </c>
      <c r="E109" s="3" t="s">
        <v>26</v>
      </c>
      <c r="F109" s="3" t="s">
        <v>47</v>
      </c>
      <c r="G109" s="9">
        <v>2.4</v>
      </c>
      <c r="H109" s="3" t="s">
        <v>189</v>
      </c>
      <c r="I109" s="3"/>
      <c r="J109" s="3"/>
      <c r="K109" s="3"/>
      <c r="L109" s="3"/>
      <c r="M109" s="10"/>
      <c r="N109" s="3"/>
      <c r="O109" s="14"/>
      <c r="P109" s="11"/>
      <c r="Q109" s="3" t="s">
        <v>24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</row>
    <row r="110" spans="1:100" ht="21" customHeight="1" x14ac:dyDescent="0.3">
      <c r="A110" s="3">
        <v>109</v>
      </c>
      <c r="B110" s="3" t="s">
        <v>287</v>
      </c>
      <c r="C110" s="3" t="s">
        <v>16</v>
      </c>
      <c r="D110" s="3" t="s">
        <v>26</v>
      </c>
      <c r="E110" s="3" t="s">
        <v>26</v>
      </c>
      <c r="F110" s="3" t="s">
        <v>18</v>
      </c>
      <c r="G110" s="9">
        <v>2.4</v>
      </c>
      <c r="H110" s="3" t="s">
        <v>88</v>
      </c>
      <c r="I110" s="3" t="s">
        <v>20</v>
      </c>
      <c r="J110" s="3"/>
      <c r="K110" s="3" t="s">
        <v>21</v>
      </c>
      <c r="L110" s="3" t="s">
        <v>21</v>
      </c>
      <c r="M110" s="10">
        <v>199</v>
      </c>
      <c r="N110" s="3" t="s">
        <v>288</v>
      </c>
      <c r="O110" s="14" t="str">
        <f>HYPERLINK("https://workshop.360view.link/360viewer/360view.html?d=0406253-A47-YELLOW", "Video 360°")</f>
        <v>Video 360°</v>
      </c>
      <c r="P110" s="11" t="s">
        <v>289</v>
      </c>
      <c r="Q110" s="3" t="s">
        <v>24</v>
      </c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</row>
    <row r="111" spans="1:100" ht="21" customHeight="1" x14ac:dyDescent="0.3">
      <c r="A111" s="3">
        <v>110</v>
      </c>
      <c r="B111" s="3" t="s">
        <v>291</v>
      </c>
      <c r="C111" s="3" t="s">
        <v>16</v>
      </c>
      <c r="D111" s="3" t="s">
        <v>26</v>
      </c>
      <c r="E111" s="3" t="s">
        <v>26</v>
      </c>
      <c r="F111" s="3" t="s">
        <v>18</v>
      </c>
      <c r="G111" s="9">
        <v>2.13</v>
      </c>
      <c r="H111" s="3" t="s">
        <v>88</v>
      </c>
      <c r="I111" s="3" t="s">
        <v>20</v>
      </c>
      <c r="J111" s="3"/>
      <c r="K111" s="3" t="s">
        <v>21</v>
      </c>
      <c r="L111" s="3" t="s">
        <v>21</v>
      </c>
      <c r="M111" s="10">
        <v>139</v>
      </c>
      <c r="N111" s="3" t="s">
        <v>292</v>
      </c>
      <c r="O111" s="14" t="str">
        <f>HYPERLINK("https://workshop.360view.link/360viewer/360view.html?d=0406253-A48-YELLOW", "Video 360°")</f>
        <v>Video 360°</v>
      </c>
      <c r="P111" s="11" t="s">
        <v>293</v>
      </c>
      <c r="Q111" s="3" t="s">
        <v>24</v>
      </c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</row>
    <row r="112" spans="1:100" ht="21" customHeight="1" x14ac:dyDescent="0.3">
      <c r="A112" s="3">
        <v>111</v>
      </c>
      <c r="B112" s="3" t="s">
        <v>294</v>
      </c>
      <c r="C112" s="3" t="s">
        <v>16</v>
      </c>
      <c r="D112" s="3" t="s">
        <v>17</v>
      </c>
      <c r="E112" s="3">
        <v>698560560</v>
      </c>
      <c r="F112" s="3" t="s">
        <v>58</v>
      </c>
      <c r="G112" s="9">
        <v>2.13</v>
      </c>
      <c r="H112" s="3" t="s">
        <v>133</v>
      </c>
      <c r="I112" s="3" t="s">
        <v>20</v>
      </c>
      <c r="J112" s="3"/>
      <c r="K112" s="3" t="s">
        <v>21</v>
      </c>
      <c r="L112" s="3" t="s">
        <v>21</v>
      </c>
      <c r="M112" s="10">
        <v>169</v>
      </c>
      <c r="N112" s="3" t="s">
        <v>295</v>
      </c>
      <c r="O112" s="14" t="str">
        <f>HYPERLINK("https://ds-360.jaykar.co.in/ds360/9D25152/VIDEO/9D25152.html", "Video 360°")</f>
        <v>Video 360°</v>
      </c>
      <c r="P112" s="11" t="s">
        <v>296</v>
      </c>
      <c r="Q112" s="3" t="s">
        <v>24</v>
      </c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</row>
    <row r="113" spans="1:100" ht="21" customHeight="1" x14ac:dyDescent="0.3">
      <c r="A113" s="3">
        <v>112</v>
      </c>
      <c r="B113" s="3" t="s">
        <v>297</v>
      </c>
      <c r="C113" s="3" t="s">
        <v>16</v>
      </c>
      <c r="D113" s="3" t="s">
        <v>26</v>
      </c>
      <c r="E113" s="3" t="s">
        <v>26</v>
      </c>
      <c r="F113" s="3" t="s">
        <v>186</v>
      </c>
      <c r="G113" s="9">
        <v>2.13</v>
      </c>
      <c r="H113" s="3" t="s">
        <v>27</v>
      </c>
      <c r="I113" s="3" t="s">
        <v>20</v>
      </c>
      <c r="J113" s="3"/>
      <c r="K113" s="3" t="s">
        <v>21</v>
      </c>
      <c r="L113" s="3" t="s">
        <v>21</v>
      </c>
      <c r="M113" s="10">
        <v>149</v>
      </c>
      <c r="N113" s="3" t="s">
        <v>298</v>
      </c>
      <c r="O113" s="14" t="str">
        <f>HYPERLINK("https://ds-360.jaykar.co.in/ds360/JYK17D2539924/VIDEO/JYK17D2539924.html", "Video 360°")</f>
        <v>Video 360°</v>
      </c>
      <c r="P113" s="11" t="s">
        <v>299</v>
      </c>
      <c r="Q113" s="3" t="s">
        <v>24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</row>
    <row r="114" spans="1:100" ht="21" customHeight="1" x14ac:dyDescent="0.3">
      <c r="A114" s="3">
        <v>113</v>
      </c>
      <c r="B114" s="3" t="s">
        <v>300</v>
      </c>
      <c r="C114" s="3" t="s">
        <v>16</v>
      </c>
      <c r="D114" s="3" t="s">
        <v>26</v>
      </c>
      <c r="E114" s="3" t="s">
        <v>26</v>
      </c>
      <c r="F114" s="3" t="s">
        <v>18</v>
      </c>
      <c r="G114" s="9">
        <v>2.1</v>
      </c>
      <c r="H114" s="3" t="s">
        <v>63</v>
      </c>
      <c r="I114" s="3" t="s">
        <v>20</v>
      </c>
      <c r="J114" s="3"/>
      <c r="K114" s="3" t="s">
        <v>21</v>
      </c>
      <c r="L114" s="3" t="s">
        <v>21</v>
      </c>
      <c r="M114" s="10">
        <v>85</v>
      </c>
      <c r="N114" s="3" t="s">
        <v>301</v>
      </c>
      <c r="O114" s="14" t="str">
        <f>HYPERLINK("https://workshop.360view.link/360viewer/360view.html?d=0406253-A71-YELLOW", "Video 360°")</f>
        <v>Video 360°</v>
      </c>
      <c r="P114" s="11" t="s">
        <v>302</v>
      </c>
      <c r="Q114" s="3" t="s">
        <v>24</v>
      </c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</row>
    <row r="115" spans="1:100" ht="21" customHeight="1" x14ac:dyDescent="0.3">
      <c r="A115" s="3">
        <v>114</v>
      </c>
      <c r="B115" s="12" t="s">
        <v>303</v>
      </c>
      <c r="C115" s="3" t="s">
        <v>16</v>
      </c>
      <c r="D115" s="3" t="s">
        <v>17</v>
      </c>
      <c r="E115" s="3">
        <v>698560557</v>
      </c>
      <c r="F115" s="3" t="s">
        <v>58</v>
      </c>
      <c r="G115" s="9">
        <v>2.09</v>
      </c>
      <c r="H115" s="3" t="s">
        <v>133</v>
      </c>
      <c r="I115" s="3" t="s">
        <v>28</v>
      </c>
      <c r="J115" s="3"/>
      <c r="K115" s="3" t="s">
        <v>21</v>
      </c>
      <c r="L115" s="3" t="s">
        <v>21</v>
      </c>
      <c r="M115" s="10">
        <v>179</v>
      </c>
      <c r="N115" s="3" t="s">
        <v>304</v>
      </c>
      <c r="O115" s="14" t="str">
        <f>HYPERLINK("https://ds-360.jaykar.co.in/ds360/9D25148/VIDEO/9D25148.html", "Video 360°")</f>
        <v>Video 360°</v>
      </c>
      <c r="P115" s="11" t="s">
        <v>305</v>
      </c>
      <c r="Q115" s="3" t="s">
        <v>24</v>
      </c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</row>
    <row r="116" spans="1:100" ht="21" customHeight="1" x14ac:dyDescent="0.3">
      <c r="A116" s="3">
        <v>115</v>
      </c>
      <c r="B116" s="3" t="s">
        <v>310</v>
      </c>
      <c r="C116" s="3" t="s">
        <v>16</v>
      </c>
      <c r="D116" s="3" t="s">
        <v>17</v>
      </c>
      <c r="E116" s="3">
        <v>724528265</v>
      </c>
      <c r="F116" s="3" t="s">
        <v>87</v>
      </c>
      <c r="G116" s="9">
        <v>2.0699999999999998</v>
      </c>
      <c r="H116" s="3" t="s">
        <v>406</v>
      </c>
      <c r="I116" s="3" t="s">
        <v>36</v>
      </c>
      <c r="J116" s="3"/>
      <c r="K116" s="3" t="s">
        <v>21</v>
      </c>
      <c r="L116" s="3" t="s">
        <v>21</v>
      </c>
      <c r="M116" s="10">
        <v>179</v>
      </c>
      <c r="N116" s="3" t="s">
        <v>669</v>
      </c>
      <c r="O116" s="14" t="str">
        <f>HYPERLINK("https://workshop.360view.link/360viewer/360view.html?d=1807250-77-95-2C", "Video 360°")</f>
        <v>Video 360°</v>
      </c>
      <c r="P116" s="11" t="s">
        <v>311</v>
      </c>
      <c r="Q116" s="3" t="s">
        <v>24</v>
      </c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</row>
    <row r="117" spans="1:100" ht="21" customHeight="1" x14ac:dyDescent="0.3">
      <c r="A117" s="3">
        <v>116</v>
      </c>
      <c r="B117" s="3" t="s">
        <v>312</v>
      </c>
      <c r="C117" s="3" t="s">
        <v>16</v>
      </c>
      <c r="D117" s="3" t="s">
        <v>26</v>
      </c>
      <c r="E117" s="3" t="s">
        <v>26</v>
      </c>
      <c r="F117" s="3" t="s">
        <v>62</v>
      </c>
      <c r="G117" s="9">
        <v>2.06</v>
      </c>
      <c r="H117" s="3" t="s">
        <v>313</v>
      </c>
      <c r="I117" s="3" t="s">
        <v>36</v>
      </c>
      <c r="J117" s="3"/>
      <c r="K117" s="3" t="s">
        <v>21</v>
      </c>
      <c r="L117" s="3" t="s">
        <v>21</v>
      </c>
      <c r="M117" s="10">
        <v>109</v>
      </c>
      <c r="N117" s="3" t="s">
        <v>314</v>
      </c>
      <c r="O117" s="14" t="str">
        <f>HYPERLINK("https://workshop.360view.link/360viewer/360view.html?d=0606255-A205", "Video 360°")</f>
        <v>Video 360°</v>
      </c>
      <c r="P117" s="11" t="s">
        <v>315</v>
      </c>
      <c r="Q117" s="3" t="s">
        <v>24</v>
      </c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</row>
    <row r="118" spans="1:100" ht="21" customHeight="1" x14ac:dyDescent="0.3">
      <c r="A118" s="3">
        <v>117</v>
      </c>
      <c r="B118" s="3" t="s">
        <v>306</v>
      </c>
      <c r="C118" s="3" t="s">
        <v>16</v>
      </c>
      <c r="D118" s="3" t="s">
        <v>26</v>
      </c>
      <c r="E118" s="3" t="s">
        <v>26</v>
      </c>
      <c r="F118" s="3" t="s">
        <v>307</v>
      </c>
      <c r="G118" s="9">
        <v>2.06</v>
      </c>
      <c r="H118" s="3" t="s">
        <v>27</v>
      </c>
      <c r="I118" s="3" t="s">
        <v>20</v>
      </c>
      <c r="J118" s="3"/>
      <c r="K118" s="3" t="s">
        <v>21</v>
      </c>
      <c r="L118" s="3" t="s">
        <v>21</v>
      </c>
      <c r="M118" s="10">
        <v>159</v>
      </c>
      <c r="N118" s="3" t="s">
        <v>308</v>
      </c>
      <c r="O118" s="14" t="str">
        <f>HYPERLINK("https://ds-360.jaykar.co.in/ds360/JYK17D2539917/VIDEO/JYK17D2539917.html", "Video 360°")</f>
        <v>Video 360°</v>
      </c>
      <c r="P118" s="11" t="s">
        <v>309</v>
      </c>
      <c r="Q118" s="3" t="s">
        <v>24</v>
      </c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</row>
    <row r="119" spans="1:100" ht="21" customHeight="1" x14ac:dyDescent="0.3">
      <c r="A119" s="3">
        <v>118</v>
      </c>
      <c r="B119" s="3" t="s">
        <v>322</v>
      </c>
      <c r="C119" s="3" t="s">
        <v>16</v>
      </c>
      <c r="D119" s="3" t="s">
        <v>26</v>
      </c>
      <c r="E119" s="3" t="s">
        <v>26</v>
      </c>
      <c r="F119" s="3" t="s">
        <v>157</v>
      </c>
      <c r="G119" s="9">
        <v>2.0499999999999998</v>
      </c>
      <c r="H119" s="3" t="s">
        <v>27</v>
      </c>
      <c r="I119" s="3" t="s">
        <v>36</v>
      </c>
      <c r="J119" s="3"/>
      <c r="K119" s="3" t="s">
        <v>21</v>
      </c>
      <c r="L119" s="3" t="s">
        <v>21</v>
      </c>
      <c r="M119" s="10">
        <v>199</v>
      </c>
      <c r="N119" s="3" t="s">
        <v>323</v>
      </c>
      <c r="O119" s="14" t="str">
        <f>HYPERLINK("https://workshop.360view.link/360viewer/360view.html?d=1706251-A194", "Video 360°")</f>
        <v>Video 360°</v>
      </c>
      <c r="P119" s="11" t="s">
        <v>324</v>
      </c>
      <c r="Q119" s="3" t="s">
        <v>24</v>
      </c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</row>
    <row r="120" spans="1:100" ht="21" customHeight="1" x14ac:dyDescent="0.3">
      <c r="A120" s="3">
        <v>119</v>
      </c>
      <c r="B120" s="3" t="s">
        <v>316</v>
      </c>
      <c r="C120" s="3" t="s">
        <v>16</v>
      </c>
      <c r="D120" s="3" t="s">
        <v>17</v>
      </c>
      <c r="E120" s="3">
        <v>698560561</v>
      </c>
      <c r="F120" s="3" t="s">
        <v>58</v>
      </c>
      <c r="G120" s="9">
        <v>2.0499999999999998</v>
      </c>
      <c r="H120" s="3" t="s">
        <v>88</v>
      </c>
      <c r="I120" s="3" t="s">
        <v>68</v>
      </c>
      <c r="J120" s="3"/>
      <c r="K120" s="3" t="s">
        <v>83</v>
      </c>
      <c r="L120" s="3" t="s">
        <v>83</v>
      </c>
      <c r="M120" s="10">
        <v>169</v>
      </c>
      <c r="N120" s="3" t="s">
        <v>317</v>
      </c>
      <c r="O120" s="14" t="str">
        <f>HYPERLINK("https://ds-360.jaykar.co.in/ds360/9D25153/VIDEO/9D25153.html", "Video 360°")</f>
        <v>Video 360°</v>
      </c>
      <c r="P120" s="11" t="s">
        <v>318</v>
      </c>
      <c r="Q120" s="3" t="s">
        <v>24</v>
      </c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</row>
    <row r="121" spans="1:100" ht="21" customHeight="1" x14ac:dyDescent="0.3">
      <c r="A121" s="3">
        <v>120</v>
      </c>
      <c r="B121" s="3" t="s">
        <v>319</v>
      </c>
      <c r="C121" s="3" t="s">
        <v>16</v>
      </c>
      <c r="D121" s="3" t="s">
        <v>26</v>
      </c>
      <c r="E121" s="3" t="s">
        <v>26</v>
      </c>
      <c r="F121" s="3" t="s">
        <v>186</v>
      </c>
      <c r="G121" s="9">
        <v>2.0499999999999998</v>
      </c>
      <c r="H121" s="3" t="s">
        <v>27</v>
      </c>
      <c r="I121" s="3" t="s">
        <v>28</v>
      </c>
      <c r="J121" s="3"/>
      <c r="K121" s="3" t="s">
        <v>21</v>
      </c>
      <c r="L121" s="3" t="s">
        <v>21</v>
      </c>
      <c r="M121" s="10">
        <v>149</v>
      </c>
      <c r="N121" s="3" t="s">
        <v>320</v>
      </c>
      <c r="O121" s="14" t="str">
        <f>HYPERLINK("https://workshop.360view.link/360viewer/360view.html?d=0606254-A106", "Video 360°")</f>
        <v>Video 360°</v>
      </c>
      <c r="P121" s="11" t="s">
        <v>321</v>
      </c>
      <c r="Q121" s="3" t="s">
        <v>24</v>
      </c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</row>
    <row r="122" spans="1:100" ht="21" customHeight="1" x14ac:dyDescent="0.3">
      <c r="A122" s="3">
        <v>121</v>
      </c>
      <c r="B122" s="3" t="s">
        <v>725</v>
      </c>
      <c r="C122" s="3" t="s">
        <v>16</v>
      </c>
      <c r="D122" s="3" t="s">
        <v>26</v>
      </c>
      <c r="E122" s="3" t="s">
        <v>26</v>
      </c>
      <c r="F122" s="3" t="s">
        <v>307</v>
      </c>
      <c r="G122" s="9">
        <v>2.04</v>
      </c>
      <c r="H122" s="3" t="s">
        <v>88</v>
      </c>
      <c r="I122" s="3" t="s">
        <v>28</v>
      </c>
      <c r="J122" s="3"/>
      <c r="K122" s="3" t="s">
        <v>21</v>
      </c>
      <c r="L122" s="3" t="s">
        <v>21</v>
      </c>
      <c r="M122" s="10">
        <v>139</v>
      </c>
      <c r="N122" s="3" t="s">
        <v>726</v>
      </c>
      <c r="O122" s="14" t="str">
        <f>HYPERLINK("https://workshop.360view.link/360viewer/360view.html?d=0808256-454-45-14", "Video 360°")</f>
        <v>Video 360°</v>
      </c>
      <c r="P122" s="11" t="s">
        <v>727</v>
      </c>
      <c r="Q122" s="3" t="s">
        <v>24</v>
      </c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</row>
    <row r="123" spans="1:100" ht="21" customHeight="1" x14ac:dyDescent="0.3">
      <c r="A123" s="3">
        <v>122</v>
      </c>
      <c r="B123" s="3" t="s">
        <v>327</v>
      </c>
      <c r="C123" s="3" t="s">
        <v>16</v>
      </c>
      <c r="D123" s="3" t="s">
        <v>26</v>
      </c>
      <c r="E123" s="3" t="s">
        <v>26</v>
      </c>
      <c r="F123" s="3" t="s">
        <v>58</v>
      </c>
      <c r="G123" s="9">
        <v>2.0299999999999998</v>
      </c>
      <c r="H123" s="3" t="s">
        <v>50</v>
      </c>
      <c r="I123" s="3" t="s">
        <v>28</v>
      </c>
      <c r="J123" s="3"/>
      <c r="K123" s="3"/>
      <c r="L123" s="3"/>
      <c r="M123" s="10"/>
      <c r="N123" s="3"/>
      <c r="O123" s="14"/>
      <c r="P123" s="11"/>
      <c r="Q123" s="3" t="s">
        <v>24</v>
      </c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</row>
    <row r="124" spans="1:100" ht="21" customHeight="1" x14ac:dyDescent="0.3">
      <c r="A124" s="3">
        <v>123</v>
      </c>
      <c r="B124" s="3" t="s">
        <v>675</v>
      </c>
      <c r="C124" s="3" t="s">
        <v>16</v>
      </c>
      <c r="D124" s="3" t="s">
        <v>26</v>
      </c>
      <c r="E124" s="3" t="s">
        <v>26</v>
      </c>
      <c r="F124" s="3" t="s">
        <v>307</v>
      </c>
      <c r="G124" s="9">
        <v>2.0299999999999998</v>
      </c>
      <c r="H124" s="3" t="s">
        <v>133</v>
      </c>
      <c r="I124" s="3" t="s">
        <v>20</v>
      </c>
      <c r="J124" s="3"/>
      <c r="K124" s="3" t="s">
        <v>21</v>
      </c>
      <c r="L124" s="3" t="s">
        <v>21</v>
      </c>
      <c r="M124" s="10">
        <v>125</v>
      </c>
      <c r="N124" s="3" t="s">
        <v>728</v>
      </c>
      <c r="O124" s="14" t="str">
        <f>HYPERLINK("https://workshop.360view.link/360viewer/360view.html?d=0808254-454-45", "Video 360°")</f>
        <v>Video 360°</v>
      </c>
      <c r="P124" s="11" t="s">
        <v>729</v>
      </c>
      <c r="Q124" s="3" t="s">
        <v>24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</row>
    <row r="125" spans="1:100" ht="21" customHeight="1" x14ac:dyDescent="0.3">
      <c r="A125" s="3">
        <v>124</v>
      </c>
      <c r="B125" s="3" t="s">
        <v>325</v>
      </c>
      <c r="C125" s="3" t="s">
        <v>16</v>
      </c>
      <c r="D125" s="3" t="s">
        <v>26</v>
      </c>
      <c r="E125" s="3" t="s">
        <v>26</v>
      </c>
      <c r="F125" s="3" t="s">
        <v>176</v>
      </c>
      <c r="G125" s="9">
        <v>2.0299999999999998</v>
      </c>
      <c r="H125" s="3" t="s">
        <v>67</v>
      </c>
      <c r="I125" s="3" t="s">
        <v>28</v>
      </c>
      <c r="J125" s="3"/>
      <c r="K125" s="3" t="s">
        <v>21</v>
      </c>
      <c r="L125" s="3" t="s">
        <v>83</v>
      </c>
      <c r="M125" s="10">
        <v>203</v>
      </c>
      <c r="N125" s="3" t="s">
        <v>69</v>
      </c>
      <c r="O125" s="14" t="str">
        <f>HYPERLINK("https://view.varnivideo.com/video.html?d=331-6", "Video 360°")</f>
        <v>Video 360°</v>
      </c>
      <c r="P125" s="11" t="s">
        <v>326</v>
      </c>
      <c r="Q125" s="3" t="s">
        <v>24</v>
      </c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</row>
    <row r="126" spans="1:100" ht="21" customHeight="1" x14ac:dyDescent="0.3">
      <c r="A126" s="3">
        <v>125</v>
      </c>
      <c r="B126" s="3" t="s">
        <v>328</v>
      </c>
      <c r="C126" s="3" t="s">
        <v>16</v>
      </c>
      <c r="D126" s="3" t="s">
        <v>26</v>
      </c>
      <c r="E126" s="3" t="s">
        <v>26</v>
      </c>
      <c r="F126" s="3" t="s">
        <v>166</v>
      </c>
      <c r="G126" s="9">
        <v>2.0299999999999998</v>
      </c>
      <c r="H126" s="3" t="s">
        <v>27</v>
      </c>
      <c r="I126" s="3" t="s">
        <v>20</v>
      </c>
      <c r="J126" s="3"/>
      <c r="K126" s="3" t="s">
        <v>21</v>
      </c>
      <c r="L126" s="3" t="s">
        <v>83</v>
      </c>
      <c r="M126" s="10">
        <v>159</v>
      </c>
      <c r="N126" s="3" t="s">
        <v>329</v>
      </c>
      <c r="O126" s="14" t="str">
        <f>HYPERLINK("https://workshop.360view.link/360viewer/360view.html?d=0606251-A103", "Video 360°")</f>
        <v>Video 360°</v>
      </c>
      <c r="P126" s="11" t="s">
        <v>330</v>
      </c>
      <c r="Q126" s="3" t="s">
        <v>24</v>
      </c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</row>
    <row r="127" spans="1:100" ht="21" customHeight="1" x14ac:dyDescent="0.3">
      <c r="A127" s="3">
        <v>126</v>
      </c>
      <c r="B127" s="3" t="s">
        <v>331</v>
      </c>
      <c r="C127" s="3" t="s">
        <v>16</v>
      </c>
      <c r="D127" s="3" t="s">
        <v>26</v>
      </c>
      <c r="E127" s="3" t="s">
        <v>26</v>
      </c>
      <c r="F127" s="3" t="s">
        <v>87</v>
      </c>
      <c r="G127" s="9">
        <v>2.02</v>
      </c>
      <c r="H127" s="3" t="s">
        <v>88</v>
      </c>
      <c r="I127" s="3" t="s">
        <v>36</v>
      </c>
      <c r="J127" s="3"/>
      <c r="K127" s="3" t="s">
        <v>21</v>
      </c>
      <c r="L127" s="3" t="s">
        <v>21</v>
      </c>
      <c r="M127" s="10">
        <v>169</v>
      </c>
      <c r="N127" s="3" t="s">
        <v>332</v>
      </c>
      <c r="O127" s="14" t="str">
        <f>HYPERLINK("https://workshop.360view.link/360viewer/360view.html?d=0406257-A163-YELLOW", "Video 360°")</f>
        <v>Video 360°</v>
      </c>
      <c r="P127" s="11" t="s">
        <v>333</v>
      </c>
      <c r="Q127" s="3" t="s">
        <v>24</v>
      </c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</row>
    <row r="128" spans="1:100" ht="21" customHeight="1" x14ac:dyDescent="0.3">
      <c r="A128" s="3">
        <v>127</v>
      </c>
      <c r="B128" s="3" t="s">
        <v>334</v>
      </c>
      <c r="C128" s="3" t="s">
        <v>16</v>
      </c>
      <c r="D128" s="3" t="s">
        <v>26</v>
      </c>
      <c r="E128" s="3" t="s">
        <v>26</v>
      </c>
      <c r="F128" s="3" t="s">
        <v>186</v>
      </c>
      <c r="G128" s="9">
        <v>2.02</v>
      </c>
      <c r="H128" s="3" t="s">
        <v>27</v>
      </c>
      <c r="I128" s="3" t="s">
        <v>28</v>
      </c>
      <c r="J128" s="3"/>
      <c r="K128" s="3" t="s">
        <v>21</v>
      </c>
      <c r="L128" s="3" t="s">
        <v>21</v>
      </c>
      <c r="M128" s="10">
        <v>149</v>
      </c>
      <c r="N128" s="3" t="s">
        <v>335</v>
      </c>
      <c r="O128" s="14" t="str">
        <f>HYPERLINK("https://ds-360.jaykar.co.in/ds360/JYK17D2539914/VIDEO/JYK17D2539914.html", "Video 360°")</f>
        <v>Video 360°</v>
      </c>
      <c r="P128" s="11" t="s">
        <v>336</v>
      </c>
      <c r="Q128" s="3" t="s">
        <v>24</v>
      </c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</row>
    <row r="129" spans="1:100" ht="21" customHeight="1" x14ac:dyDescent="0.3">
      <c r="A129" s="3">
        <v>128</v>
      </c>
      <c r="B129" s="3" t="s">
        <v>664</v>
      </c>
      <c r="C129" s="3" t="s">
        <v>16</v>
      </c>
      <c r="D129" s="3" t="s">
        <v>26</v>
      </c>
      <c r="E129" s="3" t="s">
        <v>26</v>
      </c>
      <c r="F129" s="3" t="s">
        <v>166</v>
      </c>
      <c r="G129" s="9">
        <v>2.02</v>
      </c>
      <c r="H129" s="3" t="s">
        <v>27</v>
      </c>
      <c r="I129" s="3" t="s">
        <v>20</v>
      </c>
      <c r="J129" s="3"/>
      <c r="K129" s="3" t="s">
        <v>21</v>
      </c>
      <c r="L129" s="3" t="s">
        <v>21</v>
      </c>
      <c r="M129" s="10">
        <v>125</v>
      </c>
      <c r="N129" s="3" t="s">
        <v>665</v>
      </c>
      <c r="O129" s="14" t="str">
        <f>HYPERLINK("https://workshop.360view.link/360viewer/360view.html?d=0606256-A108", "Video 360°")</f>
        <v>Video 360°</v>
      </c>
      <c r="P129" s="11" t="s">
        <v>666</v>
      </c>
      <c r="Q129" s="3" t="s">
        <v>24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</row>
    <row r="130" spans="1:100" ht="21" customHeight="1" x14ac:dyDescent="0.3">
      <c r="A130" s="3">
        <v>129</v>
      </c>
      <c r="B130" s="3" t="s">
        <v>676</v>
      </c>
      <c r="C130" s="3" t="s">
        <v>16</v>
      </c>
      <c r="D130" s="3" t="s">
        <v>26</v>
      </c>
      <c r="E130" s="3" t="s">
        <v>26</v>
      </c>
      <c r="F130" s="3" t="s">
        <v>161</v>
      </c>
      <c r="G130" s="9">
        <v>2.0099999999999998</v>
      </c>
      <c r="H130" s="3" t="s">
        <v>63</v>
      </c>
      <c r="I130" s="3" t="s">
        <v>28</v>
      </c>
      <c r="J130" s="3"/>
      <c r="K130" s="3" t="s">
        <v>21</v>
      </c>
      <c r="L130" s="3" t="s">
        <v>21</v>
      </c>
      <c r="M130" s="10">
        <v>80</v>
      </c>
      <c r="N130" s="3" t="s">
        <v>730</v>
      </c>
      <c r="O130" s="14" t="str">
        <f>HYPERLINK("https://workshop.360view.link/360viewer/360view.html?d=0808256-5-700-7-B", "Video 360°")</f>
        <v>Video 360°</v>
      </c>
      <c r="P130" s="11" t="s">
        <v>731</v>
      </c>
      <c r="Q130" s="3" t="s">
        <v>24</v>
      </c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</row>
    <row r="131" spans="1:100" ht="21" customHeight="1" x14ac:dyDescent="0.3">
      <c r="A131" s="3">
        <v>130</v>
      </c>
      <c r="B131" s="3" t="s">
        <v>732</v>
      </c>
      <c r="C131" s="3" t="s">
        <v>16</v>
      </c>
      <c r="D131" s="3" t="s">
        <v>26</v>
      </c>
      <c r="E131" s="3" t="s">
        <v>26</v>
      </c>
      <c r="F131" s="3" t="s">
        <v>246</v>
      </c>
      <c r="G131" s="9">
        <v>2.0099999999999998</v>
      </c>
      <c r="H131" s="3" t="s">
        <v>281</v>
      </c>
      <c r="I131" s="3"/>
      <c r="J131" s="3"/>
      <c r="K131" s="3"/>
      <c r="L131" s="3"/>
      <c r="M131" s="10"/>
      <c r="N131" s="3" t="s">
        <v>767</v>
      </c>
      <c r="O131" s="14"/>
      <c r="P131" s="11"/>
      <c r="Q131" s="3" t="s">
        <v>24</v>
      </c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</row>
    <row r="132" spans="1:100" ht="21" customHeight="1" x14ac:dyDescent="0.3">
      <c r="A132" s="3">
        <v>131</v>
      </c>
      <c r="B132" s="3" t="s">
        <v>340</v>
      </c>
      <c r="C132" s="3" t="s">
        <v>16</v>
      </c>
      <c r="D132" s="3" t="s">
        <v>26</v>
      </c>
      <c r="E132" s="3" t="s">
        <v>26</v>
      </c>
      <c r="F132" s="3" t="s">
        <v>35</v>
      </c>
      <c r="G132" s="9">
        <v>2</v>
      </c>
      <c r="H132" s="3" t="s">
        <v>27</v>
      </c>
      <c r="I132" s="3" t="s">
        <v>20</v>
      </c>
      <c r="J132" s="3"/>
      <c r="K132" s="3" t="s">
        <v>21</v>
      </c>
      <c r="L132" s="3" t="s">
        <v>21</v>
      </c>
      <c r="M132" s="10">
        <v>109</v>
      </c>
      <c r="N132" s="3" t="s">
        <v>341</v>
      </c>
      <c r="O132" s="14" t="str">
        <f>HYPERLINK("https://workshop.360view.link/360viewer/360view.html?d=0706258-A212", "Video 360°")</f>
        <v>Video 360°</v>
      </c>
      <c r="P132" s="11" t="s">
        <v>342</v>
      </c>
      <c r="Q132" s="3" t="s">
        <v>24</v>
      </c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</row>
    <row r="133" spans="1:100" ht="21" customHeight="1" x14ac:dyDescent="0.3">
      <c r="A133" s="3">
        <v>132</v>
      </c>
      <c r="B133" s="3" t="s">
        <v>343</v>
      </c>
      <c r="C133" s="3" t="s">
        <v>16</v>
      </c>
      <c r="D133" s="3" t="s">
        <v>26</v>
      </c>
      <c r="E133" s="3" t="s">
        <v>26</v>
      </c>
      <c r="F133" s="3" t="s">
        <v>18</v>
      </c>
      <c r="G133" s="9">
        <v>2</v>
      </c>
      <c r="H133" s="3" t="s">
        <v>88</v>
      </c>
      <c r="I133" s="3" t="s">
        <v>20</v>
      </c>
      <c r="J133" s="3"/>
      <c r="K133" s="3" t="s">
        <v>21</v>
      </c>
      <c r="L133" s="3" t="s">
        <v>21</v>
      </c>
      <c r="M133" s="10">
        <v>149</v>
      </c>
      <c r="N133" s="3" t="s">
        <v>344</v>
      </c>
      <c r="O133" s="14" t="str">
        <f>HYPERLINK("https://workshop.360view.link/360viewer/360view.html?d=0606258-A41", "Video 360°")</f>
        <v>Video 360°</v>
      </c>
      <c r="P133" s="11" t="s">
        <v>345</v>
      </c>
      <c r="Q133" s="3" t="s">
        <v>24</v>
      </c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</row>
    <row r="134" spans="1:100" ht="21" customHeight="1" x14ac:dyDescent="0.3">
      <c r="A134" s="3">
        <v>133</v>
      </c>
      <c r="B134" s="3" t="s">
        <v>677</v>
      </c>
      <c r="C134" s="3" t="s">
        <v>16</v>
      </c>
      <c r="D134" s="3" t="s">
        <v>26</v>
      </c>
      <c r="E134" s="3" t="s">
        <v>26</v>
      </c>
      <c r="F134" s="3" t="s">
        <v>161</v>
      </c>
      <c r="G134" s="9">
        <v>2</v>
      </c>
      <c r="H134" s="3" t="s">
        <v>63</v>
      </c>
      <c r="I134" s="3" t="s">
        <v>28</v>
      </c>
      <c r="J134" s="3"/>
      <c r="K134" s="3" t="s">
        <v>21</v>
      </c>
      <c r="L134" s="3" t="s">
        <v>21</v>
      </c>
      <c r="M134" s="10">
        <v>80</v>
      </c>
      <c r="N134" s="3" t="s">
        <v>733</v>
      </c>
      <c r="O134" s="14" t="str">
        <f>HYPERLINK("https://workshop.360view.link/360viewer/360view.html?d=0808256-5-700-4D", "Video 360°")</f>
        <v>Video 360°</v>
      </c>
      <c r="P134" s="11" t="s">
        <v>734</v>
      </c>
      <c r="Q134" s="3" t="s">
        <v>24</v>
      </c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</row>
    <row r="135" spans="1:100" ht="21" customHeight="1" x14ac:dyDescent="0.3">
      <c r="A135" s="3">
        <v>134</v>
      </c>
      <c r="B135" s="3" t="s">
        <v>337</v>
      </c>
      <c r="C135" s="3" t="s">
        <v>16</v>
      </c>
      <c r="D135" s="3" t="s">
        <v>26</v>
      </c>
      <c r="E135" s="3" t="s">
        <v>26</v>
      </c>
      <c r="F135" s="3" t="s">
        <v>87</v>
      </c>
      <c r="G135" s="9">
        <v>2</v>
      </c>
      <c r="H135" s="3" t="s">
        <v>88</v>
      </c>
      <c r="I135" s="3" t="s">
        <v>28</v>
      </c>
      <c r="J135" s="3"/>
      <c r="K135" s="3" t="s">
        <v>21</v>
      </c>
      <c r="L135" s="3" t="s">
        <v>21</v>
      </c>
      <c r="M135" s="10">
        <v>139</v>
      </c>
      <c r="N135" s="3" t="s">
        <v>338</v>
      </c>
      <c r="O135" s="14" t="str">
        <f>HYPERLINK("https://workshop.360view.link/360viewer/360view.html?d=0406252-A50-YELLOW", "Video 360°")</f>
        <v>Video 360°</v>
      </c>
      <c r="P135" s="11" t="s">
        <v>339</v>
      </c>
      <c r="Q135" s="3" t="s">
        <v>24</v>
      </c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</row>
    <row r="136" spans="1:100" ht="21" customHeight="1" x14ac:dyDescent="0.3">
      <c r="A136" s="3">
        <v>135</v>
      </c>
      <c r="B136" s="3" t="s">
        <v>346</v>
      </c>
      <c r="C136" s="3" t="s">
        <v>16</v>
      </c>
      <c r="D136" s="3" t="s">
        <v>26</v>
      </c>
      <c r="E136" s="3" t="s">
        <v>26</v>
      </c>
      <c r="F136" s="3" t="s">
        <v>47</v>
      </c>
      <c r="G136" s="9">
        <v>1.97</v>
      </c>
      <c r="H136" s="3" t="s">
        <v>67</v>
      </c>
      <c r="I136" s="3" t="s">
        <v>28</v>
      </c>
      <c r="J136" s="3" t="s">
        <v>21</v>
      </c>
      <c r="K136" s="3" t="s">
        <v>21</v>
      </c>
      <c r="L136" s="3" t="s">
        <v>21</v>
      </c>
      <c r="M136" s="10"/>
      <c r="N136" s="3"/>
      <c r="O136" s="14"/>
      <c r="P136" s="11"/>
      <c r="Q136" s="3" t="s">
        <v>24</v>
      </c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</row>
    <row r="137" spans="1:100" ht="21" customHeight="1" x14ac:dyDescent="0.3">
      <c r="A137" s="3">
        <v>136</v>
      </c>
      <c r="B137" s="3" t="s">
        <v>678</v>
      </c>
      <c r="C137" s="3" t="s">
        <v>16</v>
      </c>
      <c r="D137" s="3" t="s">
        <v>26</v>
      </c>
      <c r="E137" s="3" t="s">
        <v>26</v>
      </c>
      <c r="F137" s="3" t="s">
        <v>246</v>
      </c>
      <c r="G137" s="9">
        <v>1.97</v>
      </c>
      <c r="H137" s="3" t="s">
        <v>72</v>
      </c>
      <c r="I137" s="3" t="s">
        <v>28</v>
      </c>
      <c r="J137" s="3"/>
      <c r="K137" s="3" t="s">
        <v>83</v>
      </c>
      <c r="L137" s="3" t="s">
        <v>83</v>
      </c>
      <c r="M137" s="10">
        <v>80</v>
      </c>
      <c r="N137" s="3" t="s">
        <v>735</v>
      </c>
      <c r="O137" s="14" t="str">
        <f>HYPERLINK("https://workshop.360view.link/360viewer/360view.html?d=0808253-345-60-14B", "Video 360°")</f>
        <v>Video 360°</v>
      </c>
      <c r="P137" s="11" t="s">
        <v>736</v>
      </c>
      <c r="Q137" s="3" t="s">
        <v>24</v>
      </c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</row>
    <row r="138" spans="1:100" ht="21" customHeight="1" x14ac:dyDescent="0.3">
      <c r="A138" s="3">
        <v>137</v>
      </c>
      <c r="B138" s="3" t="s">
        <v>347</v>
      </c>
      <c r="C138" s="3" t="s">
        <v>16</v>
      </c>
      <c r="D138" s="3" t="s">
        <v>26</v>
      </c>
      <c r="E138" s="3" t="s">
        <v>26</v>
      </c>
      <c r="F138" s="3" t="s">
        <v>157</v>
      </c>
      <c r="G138" s="9">
        <v>1.9</v>
      </c>
      <c r="H138" s="3" t="s">
        <v>88</v>
      </c>
      <c r="I138" s="3" t="s">
        <v>28</v>
      </c>
      <c r="J138" s="3"/>
      <c r="K138" s="3" t="s">
        <v>21</v>
      </c>
      <c r="L138" s="3" t="s">
        <v>21</v>
      </c>
      <c r="M138" s="10">
        <v>125</v>
      </c>
      <c r="N138" s="3" t="s">
        <v>348</v>
      </c>
      <c r="O138" s="14" t="str">
        <f>HYPERLINK("https://workshop.360view.link/360viewer/360view.html?d=0606251-A54", "Video 360°")</f>
        <v>Video 360°</v>
      </c>
      <c r="P138" s="11" t="s">
        <v>349</v>
      </c>
      <c r="Q138" s="3" t="s">
        <v>24</v>
      </c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</row>
    <row r="139" spans="1:100" ht="21" customHeight="1" x14ac:dyDescent="0.3">
      <c r="A139" s="3">
        <v>138</v>
      </c>
      <c r="B139" s="3" t="s">
        <v>353</v>
      </c>
      <c r="C139" s="3" t="s">
        <v>16</v>
      </c>
      <c r="D139" s="3" t="s">
        <v>26</v>
      </c>
      <c r="E139" s="3" t="s">
        <v>26</v>
      </c>
      <c r="F139" s="3" t="s">
        <v>157</v>
      </c>
      <c r="G139" s="9">
        <v>1.81</v>
      </c>
      <c r="H139" s="3" t="s">
        <v>88</v>
      </c>
      <c r="I139" s="3" t="s">
        <v>28</v>
      </c>
      <c r="J139" s="3"/>
      <c r="K139" s="3" t="s">
        <v>21</v>
      </c>
      <c r="L139" s="3" t="s">
        <v>21</v>
      </c>
      <c r="M139" s="10">
        <v>125</v>
      </c>
      <c r="N139" s="3" t="s">
        <v>354</v>
      </c>
      <c r="O139" s="14" t="str">
        <f>HYPERLINK("https://workshop.360view.link/360viewer/360view.html?d=0406256-A61-YELLOW", "Video 360°")</f>
        <v>Video 360°</v>
      </c>
      <c r="P139" s="11" t="s">
        <v>355</v>
      </c>
      <c r="Q139" s="3" t="s">
        <v>24</v>
      </c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</row>
    <row r="140" spans="1:100" ht="21" customHeight="1" x14ac:dyDescent="0.3">
      <c r="A140" s="3">
        <v>139</v>
      </c>
      <c r="B140" s="3" t="s">
        <v>350</v>
      </c>
      <c r="C140" s="3" t="s">
        <v>16</v>
      </c>
      <c r="D140" s="3" t="s">
        <v>26</v>
      </c>
      <c r="E140" s="3" t="s">
        <v>26</v>
      </c>
      <c r="F140" s="3" t="s">
        <v>18</v>
      </c>
      <c r="G140" s="9">
        <v>1.81</v>
      </c>
      <c r="H140" s="3" t="s">
        <v>88</v>
      </c>
      <c r="I140" s="3" t="s">
        <v>20</v>
      </c>
      <c r="J140" s="3"/>
      <c r="K140" s="3" t="s">
        <v>21</v>
      </c>
      <c r="L140" s="3" t="s">
        <v>21</v>
      </c>
      <c r="M140" s="10">
        <v>125</v>
      </c>
      <c r="N140" s="3" t="s">
        <v>351</v>
      </c>
      <c r="O140" s="14" t="str">
        <f>HYPERLINK("https://workshop.360view.link/360viewer/360view.html?d=0406252-A42-YELLOW", "Video 360°")</f>
        <v>Video 360°</v>
      </c>
      <c r="P140" s="11" t="s">
        <v>352</v>
      </c>
      <c r="Q140" s="3" t="s">
        <v>24</v>
      </c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</row>
    <row r="141" spans="1:100" ht="21" customHeight="1" x14ac:dyDescent="0.3">
      <c r="A141" s="3">
        <v>140</v>
      </c>
      <c r="B141" s="3" t="s">
        <v>679</v>
      </c>
      <c r="C141" s="3" t="s">
        <v>16</v>
      </c>
      <c r="D141" s="3" t="s">
        <v>26</v>
      </c>
      <c r="E141" s="3" t="s">
        <v>26</v>
      </c>
      <c r="F141" s="3" t="s">
        <v>47</v>
      </c>
      <c r="G141" s="9">
        <v>1.8</v>
      </c>
      <c r="H141" s="3" t="s">
        <v>63</v>
      </c>
      <c r="I141" s="3" t="s">
        <v>28</v>
      </c>
      <c r="J141" s="3"/>
      <c r="K141" s="3"/>
      <c r="L141" s="3"/>
      <c r="M141" s="10"/>
      <c r="N141" s="3"/>
      <c r="O141" s="14"/>
      <c r="P141" s="11"/>
      <c r="Q141" s="3" t="s">
        <v>24</v>
      </c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</row>
    <row r="142" spans="1:100" ht="21" customHeight="1" x14ac:dyDescent="0.3">
      <c r="A142" s="3">
        <v>141</v>
      </c>
      <c r="B142" s="3" t="s">
        <v>356</v>
      </c>
      <c r="C142" s="3" t="s">
        <v>16</v>
      </c>
      <c r="D142" s="3" t="s">
        <v>26</v>
      </c>
      <c r="E142" s="3" t="s">
        <v>26</v>
      </c>
      <c r="F142" s="3" t="s">
        <v>47</v>
      </c>
      <c r="G142" s="9">
        <v>1.76</v>
      </c>
      <c r="H142" s="3" t="s">
        <v>27</v>
      </c>
      <c r="I142" s="3" t="s">
        <v>28</v>
      </c>
      <c r="J142" s="3"/>
      <c r="K142" s="3" t="s">
        <v>83</v>
      </c>
      <c r="L142" s="3" t="s">
        <v>83</v>
      </c>
      <c r="M142" s="10">
        <v>125</v>
      </c>
      <c r="N142" s="3" t="s">
        <v>357</v>
      </c>
      <c r="O142" s="14" t="str">
        <f>HYPERLINK("https://workshop.360view.link/360viewer/360view.html?d=3005257-A122-PINK", "Video 360°")</f>
        <v>Video 360°</v>
      </c>
      <c r="P142" s="11" t="s">
        <v>358</v>
      </c>
      <c r="Q142" s="3" t="s">
        <v>24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</row>
    <row r="143" spans="1:100" ht="21" customHeight="1" x14ac:dyDescent="0.3">
      <c r="A143" s="3">
        <v>142</v>
      </c>
      <c r="B143" s="3" t="s">
        <v>359</v>
      </c>
      <c r="C143" s="3" t="s">
        <v>16</v>
      </c>
      <c r="D143" s="3" t="s">
        <v>26</v>
      </c>
      <c r="E143" s="3" t="s">
        <v>26</v>
      </c>
      <c r="F143" s="3" t="s">
        <v>18</v>
      </c>
      <c r="G143" s="9">
        <v>1.74</v>
      </c>
      <c r="H143" s="3" t="s">
        <v>652</v>
      </c>
      <c r="I143" s="3"/>
      <c r="J143" s="3"/>
      <c r="K143" s="3"/>
      <c r="L143" s="3"/>
      <c r="M143" s="10"/>
      <c r="N143" s="3"/>
      <c r="O143" s="14"/>
      <c r="P143" s="11"/>
      <c r="Q143" s="3" t="s">
        <v>24</v>
      </c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</row>
    <row r="144" spans="1:100" ht="21" customHeight="1" x14ac:dyDescent="0.3">
      <c r="A144" s="3">
        <v>143</v>
      </c>
      <c r="B144" s="3" t="s">
        <v>360</v>
      </c>
      <c r="C144" s="3" t="s">
        <v>16</v>
      </c>
      <c r="D144" s="3" t="s">
        <v>26</v>
      </c>
      <c r="E144" s="3" t="s">
        <v>26</v>
      </c>
      <c r="F144" s="3" t="s">
        <v>186</v>
      </c>
      <c r="G144" s="9">
        <v>1.7</v>
      </c>
      <c r="H144" s="3" t="s">
        <v>63</v>
      </c>
      <c r="I144" s="3" t="s">
        <v>36</v>
      </c>
      <c r="J144" s="3"/>
      <c r="K144" s="3" t="s">
        <v>21</v>
      </c>
      <c r="L144" s="3" t="s">
        <v>21</v>
      </c>
      <c r="M144" s="10"/>
      <c r="N144" s="3" t="s">
        <v>361</v>
      </c>
      <c r="O144" s="14"/>
      <c r="P144" s="11"/>
      <c r="Q144" s="3" t="s">
        <v>24</v>
      </c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</row>
    <row r="145" spans="1:100" ht="21" customHeight="1" x14ac:dyDescent="0.3">
      <c r="A145" s="3">
        <v>144</v>
      </c>
      <c r="B145" s="3" t="s">
        <v>362</v>
      </c>
      <c r="C145" s="3" t="s">
        <v>16</v>
      </c>
      <c r="D145" s="3" t="s">
        <v>26</v>
      </c>
      <c r="E145" s="3" t="s">
        <v>26</v>
      </c>
      <c r="F145" s="3" t="s">
        <v>166</v>
      </c>
      <c r="G145" s="9">
        <v>1.68</v>
      </c>
      <c r="H145" s="3" t="s">
        <v>67</v>
      </c>
      <c r="I145" s="3" t="s">
        <v>36</v>
      </c>
      <c r="J145" s="3"/>
      <c r="K145" s="3" t="s">
        <v>21</v>
      </c>
      <c r="L145" s="3" t="s">
        <v>21</v>
      </c>
      <c r="M145" s="10"/>
      <c r="N145" s="3"/>
      <c r="O145" s="14"/>
      <c r="P145" s="11"/>
      <c r="Q145" s="3" t="s">
        <v>24</v>
      </c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</row>
    <row r="146" spans="1:100" ht="21" customHeight="1" x14ac:dyDescent="0.3">
      <c r="A146" s="3">
        <v>145</v>
      </c>
      <c r="B146" s="3" t="s">
        <v>363</v>
      </c>
      <c r="C146" s="3" t="s">
        <v>16</v>
      </c>
      <c r="D146" s="3" t="s">
        <v>26</v>
      </c>
      <c r="E146" s="3" t="s">
        <v>26</v>
      </c>
      <c r="F146" s="3" t="s">
        <v>35</v>
      </c>
      <c r="G146" s="9">
        <v>1.64</v>
      </c>
      <c r="H146" s="3" t="s">
        <v>88</v>
      </c>
      <c r="I146" s="3" t="s">
        <v>28</v>
      </c>
      <c r="J146" s="3"/>
      <c r="K146" s="3" t="s">
        <v>21</v>
      </c>
      <c r="L146" s="3" t="s">
        <v>21</v>
      </c>
      <c r="M146" s="10">
        <v>125</v>
      </c>
      <c r="N146" s="3" t="s">
        <v>364</v>
      </c>
      <c r="O146" s="14" t="str">
        <f>HYPERLINK("https://workshop.360view.link/360viewer/360view.html?d=0606254-A68", "Video 360°")</f>
        <v>Video 360°</v>
      </c>
      <c r="P146" s="11" t="s">
        <v>365</v>
      </c>
      <c r="Q146" s="3" t="s">
        <v>24</v>
      </c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</row>
    <row r="147" spans="1:100" ht="21" customHeight="1" x14ac:dyDescent="0.3">
      <c r="A147" s="3">
        <v>146</v>
      </c>
      <c r="B147" s="3" t="s">
        <v>737</v>
      </c>
      <c r="C147" s="3" t="s">
        <v>16</v>
      </c>
      <c r="D147" s="3" t="s">
        <v>26</v>
      </c>
      <c r="E147" s="3" t="s">
        <v>26</v>
      </c>
      <c r="F147" s="3" t="s">
        <v>307</v>
      </c>
      <c r="G147" s="9">
        <v>1.62</v>
      </c>
      <c r="H147" s="3" t="s">
        <v>406</v>
      </c>
      <c r="I147" s="3"/>
      <c r="J147" s="3"/>
      <c r="K147" s="3"/>
      <c r="L147" s="3"/>
      <c r="M147" s="10"/>
      <c r="N147" s="3" t="s">
        <v>768</v>
      </c>
      <c r="O147" s="14"/>
      <c r="P147" s="11"/>
      <c r="Q147" s="3" t="s">
        <v>24</v>
      </c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</row>
    <row r="148" spans="1:100" ht="21" customHeight="1" x14ac:dyDescent="0.3">
      <c r="A148" s="3">
        <v>147</v>
      </c>
      <c r="B148" s="3" t="s">
        <v>366</v>
      </c>
      <c r="C148" s="3" t="s">
        <v>16</v>
      </c>
      <c r="D148" s="3" t="s">
        <v>26</v>
      </c>
      <c r="E148" s="3" t="s">
        <v>26</v>
      </c>
      <c r="F148" s="3" t="s">
        <v>246</v>
      </c>
      <c r="G148" s="9">
        <v>1.61</v>
      </c>
      <c r="H148" s="3" t="s">
        <v>82</v>
      </c>
      <c r="I148" s="3" t="s">
        <v>28</v>
      </c>
      <c r="J148" s="3"/>
      <c r="K148" s="3" t="s">
        <v>21</v>
      </c>
      <c r="L148" s="3" t="s">
        <v>21</v>
      </c>
      <c r="M148" s="10">
        <v>149</v>
      </c>
      <c r="N148" s="3" t="s">
        <v>367</v>
      </c>
      <c r="O148" s="14" t="str">
        <f>HYPERLINK("https://workshop.360view.link/360viewer/360view.html?d=0406258-A64-GREEN", "Video 360°")</f>
        <v>Video 360°</v>
      </c>
      <c r="P148" s="11" t="s">
        <v>368</v>
      </c>
      <c r="Q148" s="3" t="s">
        <v>24</v>
      </c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</row>
    <row r="149" spans="1:100" ht="21" customHeight="1" x14ac:dyDescent="0.3">
      <c r="A149" s="3">
        <v>148</v>
      </c>
      <c r="B149" s="3" t="s">
        <v>738</v>
      </c>
      <c r="C149" s="3" t="s">
        <v>16</v>
      </c>
      <c r="D149" s="3" t="s">
        <v>26</v>
      </c>
      <c r="E149" s="3" t="s">
        <v>26</v>
      </c>
      <c r="F149" s="3" t="s">
        <v>147</v>
      </c>
      <c r="G149" s="9">
        <v>1.57</v>
      </c>
      <c r="H149" s="3" t="s">
        <v>406</v>
      </c>
      <c r="I149" s="3"/>
      <c r="J149" s="3"/>
      <c r="K149" s="3"/>
      <c r="L149" s="3"/>
      <c r="M149" s="10"/>
      <c r="N149" s="3" t="s">
        <v>769</v>
      </c>
      <c r="O149" s="14"/>
      <c r="P149" s="11"/>
      <c r="Q149" s="3" t="s">
        <v>24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</row>
    <row r="150" spans="1:100" ht="21" customHeight="1" x14ac:dyDescent="0.3">
      <c r="A150" s="3">
        <v>149</v>
      </c>
      <c r="B150" s="12" t="s">
        <v>369</v>
      </c>
      <c r="C150" s="3" t="s">
        <v>16</v>
      </c>
      <c r="D150" s="3" t="s">
        <v>26</v>
      </c>
      <c r="E150" s="3" t="s">
        <v>26</v>
      </c>
      <c r="F150" s="3" t="s">
        <v>47</v>
      </c>
      <c r="G150" s="9">
        <v>1.56</v>
      </c>
      <c r="H150" s="3" t="s">
        <v>370</v>
      </c>
      <c r="I150" s="3"/>
      <c r="J150" s="3" t="s">
        <v>21</v>
      </c>
      <c r="K150" s="3" t="s">
        <v>21</v>
      </c>
      <c r="L150" s="3" t="s">
        <v>21</v>
      </c>
      <c r="M150" s="10">
        <v>70</v>
      </c>
      <c r="N150" s="3" t="s">
        <v>371</v>
      </c>
      <c r="O150" s="14" t="str">
        <f>HYPERLINK("https://workshop.360view.link/360viewer/360view.html?d=1706250-A235", "Video 360°")</f>
        <v>Video 360°</v>
      </c>
      <c r="P150" s="11" t="s">
        <v>372</v>
      </c>
      <c r="Q150" s="3" t="s">
        <v>24</v>
      </c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</row>
    <row r="151" spans="1:100" ht="21" customHeight="1" x14ac:dyDescent="0.3">
      <c r="A151" s="3">
        <v>150</v>
      </c>
      <c r="B151" s="3" t="s">
        <v>373</v>
      </c>
      <c r="C151" s="3" t="s">
        <v>16</v>
      </c>
      <c r="D151" s="3" t="s">
        <v>26</v>
      </c>
      <c r="E151" s="3" t="s">
        <v>26</v>
      </c>
      <c r="F151" s="3" t="s">
        <v>18</v>
      </c>
      <c r="G151" s="9">
        <v>1.56</v>
      </c>
      <c r="H151" s="3" t="s">
        <v>88</v>
      </c>
      <c r="I151" s="3" t="s">
        <v>20</v>
      </c>
      <c r="J151" s="3"/>
      <c r="K151" s="3" t="s">
        <v>21</v>
      </c>
      <c r="L151" s="3" t="s">
        <v>21</v>
      </c>
      <c r="M151" s="10">
        <v>125</v>
      </c>
      <c r="N151" s="3" t="s">
        <v>374</v>
      </c>
      <c r="O151" s="14" t="str">
        <f>HYPERLINK("https://workshop.360view.link/360viewer/360view.html?d=0606256-A39", "Video 360°")</f>
        <v>Video 360°</v>
      </c>
      <c r="P151" s="11" t="s">
        <v>375</v>
      </c>
      <c r="Q151" s="3" t="s">
        <v>24</v>
      </c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</row>
    <row r="152" spans="1:100" ht="21" customHeight="1" x14ac:dyDescent="0.3">
      <c r="A152" s="3">
        <v>151</v>
      </c>
      <c r="B152" s="3" t="s">
        <v>376</v>
      </c>
      <c r="C152" s="3" t="s">
        <v>16</v>
      </c>
      <c r="D152" s="3" t="s">
        <v>26</v>
      </c>
      <c r="E152" s="3" t="s">
        <v>26</v>
      </c>
      <c r="F152" s="3" t="s">
        <v>35</v>
      </c>
      <c r="G152" s="9">
        <v>1.55</v>
      </c>
      <c r="H152" s="3" t="s">
        <v>82</v>
      </c>
      <c r="I152" s="3" t="s">
        <v>36</v>
      </c>
      <c r="J152" s="3"/>
      <c r="K152" s="3" t="s">
        <v>21</v>
      </c>
      <c r="L152" s="3" t="s">
        <v>21</v>
      </c>
      <c r="M152" s="10">
        <v>149</v>
      </c>
      <c r="N152" s="3" t="s">
        <v>377</v>
      </c>
      <c r="O152" s="14" t="str">
        <f>HYPERLINK("https://workshop.360view.link/360viewer/360view.html?d=0707255-A198", "Video 360°")</f>
        <v>Video 360°</v>
      </c>
      <c r="P152" s="11" t="s">
        <v>378</v>
      </c>
      <c r="Q152" s="3" t="s">
        <v>24</v>
      </c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</row>
    <row r="153" spans="1:100" ht="21" customHeight="1" x14ac:dyDescent="0.3">
      <c r="A153" s="3">
        <v>152</v>
      </c>
      <c r="B153" s="3" t="s">
        <v>379</v>
      </c>
      <c r="C153" s="3" t="s">
        <v>16</v>
      </c>
      <c r="D153" s="3" t="s">
        <v>26</v>
      </c>
      <c r="E153" s="3" t="s">
        <v>26</v>
      </c>
      <c r="F153" s="3" t="s">
        <v>166</v>
      </c>
      <c r="G153" s="9">
        <v>1.54</v>
      </c>
      <c r="H153" s="3" t="s">
        <v>82</v>
      </c>
      <c r="I153" s="3" t="s">
        <v>28</v>
      </c>
      <c r="J153" s="3"/>
      <c r="K153" s="3" t="s">
        <v>21</v>
      </c>
      <c r="L153" s="3" t="s">
        <v>21</v>
      </c>
      <c r="M153" s="10">
        <v>169</v>
      </c>
      <c r="N153" s="3" t="s">
        <v>380</v>
      </c>
      <c r="O153" s="14" t="str">
        <f>HYPERLINK("https://workshop.360view.link/360viewer/360view.html?d=0606251-A65", "Video 360°")</f>
        <v>Video 360°</v>
      </c>
      <c r="P153" s="11" t="s">
        <v>381</v>
      </c>
      <c r="Q153" s="3" t="s">
        <v>24</v>
      </c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</row>
    <row r="154" spans="1:100" ht="21" customHeight="1" x14ac:dyDescent="0.3">
      <c r="A154" s="3">
        <v>153</v>
      </c>
      <c r="B154" s="3" t="s">
        <v>382</v>
      </c>
      <c r="C154" s="3" t="s">
        <v>16</v>
      </c>
      <c r="D154" s="3" t="s">
        <v>26</v>
      </c>
      <c r="E154" s="3" t="s">
        <v>26</v>
      </c>
      <c r="F154" s="3" t="s">
        <v>166</v>
      </c>
      <c r="G154" s="9">
        <v>1.53</v>
      </c>
      <c r="H154" s="3" t="s">
        <v>281</v>
      </c>
      <c r="I154" s="3" t="s">
        <v>68</v>
      </c>
      <c r="J154" s="3"/>
      <c r="K154" s="3"/>
      <c r="L154" s="3"/>
      <c r="M154" s="10"/>
      <c r="N154" s="3"/>
      <c r="O154" s="14"/>
      <c r="P154" s="11"/>
      <c r="Q154" s="3" t="s">
        <v>24</v>
      </c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</row>
    <row r="155" spans="1:100" ht="21" customHeight="1" x14ac:dyDescent="0.3">
      <c r="A155" s="3">
        <v>154</v>
      </c>
      <c r="B155" s="3" t="s">
        <v>383</v>
      </c>
      <c r="C155" s="3" t="s">
        <v>16</v>
      </c>
      <c r="D155" s="3" t="s">
        <v>26</v>
      </c>
      <c r="E155" s="3" t="s">
        <v>26</v>
      </c>
      <c r="F155" s="3" t="s">
        <v>62</v>
      </c>
      <c r="G155" s="9">
        <v>1.53</v>
      </c>
      <c r="H155" s="3" t="s">
        <v>27</v>
      </c>
      <c r="I155" s="3" t="s">
        <v>20</v>
      </c>
      <c r="J155" s="3"/>
      <c r="K155" s="3" t="s">
        <v>83</v>
      </c>
      <c r="L155" s="3" t="s">
        <v>83</v>
      </c>
      <c r="M155" s="10">
        <v>125</v>
      </c>
      <c r="N155" s="3" t="s">
        <v>384</v>
      </c>
      <c r="O155" s="14" t="str">
        <f>HYPERLINK("https://workshop.360view.link/360viewer/360view.html?d=0706257-A162", "Video 360°")</f>
        <v>Video 360°</v>
      </c>
      <c r="P155" s="11" t="s">
        <v>385</v>
      </c>
      <c r="Q155" s="3" t="s">
        <v>24</v>
      </c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</row>
    <row r="156" spans="1:100" ht="21" customHeight="1" x14ac:dyDescent="0.3">
      <c r="A156" s="3">
        <v>155</v>
      </c>
      <c r="B156" s="3" t="s">
        <v>386</v>
      </c>
      <c r="C156" s="3" t="s">
        <v>16</v>
      </c>
      <c r="D156" s="3" t="s">
        <v>26</v>
      </c>
      <c r="E156" s="3" t="s">
        <v>26</v>
      </c>
      <c r="F156" s="3" t="s">
        <v>58</v>
      </c>
      <c r="G156" s="9">
        <v>1.52</v>
      </c>
      <c r="H156" s="3" t="s">
        <v>313</v>
      </c>
      <c r="I156" s="3" t="s">
        <v>28</v>
      </c>
      <c r="J156" s="3"/>
      <c r="K156" s="3" t="s">
        <v>21</v>
      </c>
      <c r="L156" s="3" t="s">
        <v>21</v>
      </c>
      <c r="M156" s="10">
        <v>101</v>
      </c>
      <c r="N156" s="3" t="s">
        <v>387</v>
      </c>
      <c r="O156" s="14" t="str">
        <f>HYPERLINK("https://workshop.360view.link/360viewer/360view.html?d=0406250-A161-BLUE", "Video 360°")</f>
        <v>Video 360°</v>
      </c>
      <c r="P156" s="11" t="s">
        <v>388</v>
      </c>
      <c r="Q156" s="3" t="s">
        <v>24</v>
      </c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</row>
    <row r="157" spans="1:100" ht="21" customHeight="1" x14ac:dyDescent="0.3">
      <c r="A157" s="3">
        <v>156</v>
      </c>
      <c r="B157" s="3" t="s">
        <v>739</v>
      </c>
      <c r="C157" s="3" t="s">
        <v>16</v>
      </c>
      <c r="D157" s="3" t="s">
        <v>26</v>
      </c>
      <c r="E157" s="3" t="s">
        <v>26</v>
      </c>
      <c r="F157" s="3" t="s">
        <v>47</v>
      </c>
      <c r="G157" s="9">
        <v>1.52</v>
      </c>
      <c r="H157" s="3" t="s">
        <v>63</v>
      </c>
      <c r="I157" s="3" t="s">
        <v>28</v>
      </c>
      <c r="J157" s="3"/>
      <c r="K157" s="3"/>
      <c r="L157" s="3"/>
      <c r="M157" s="10"/>
      <c r="N157" s="3"/>
      <c r="O157" s="14"/>
      <c r="P157" s="11"/>
      <c r="Q157" s="3" t="s">
        <v>24</v>
      </c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</row>
    <row r="158" spans="1:100" ht="21" customHeight="1" x14ac:dyDescent="0.3">
      <c r="A158" s="3">
        <v>157</v>
      </c>
      <c r="B158" s="3" t="s">
        <v>389</v>
      </c>
      <c r="C158" s="3" t="s">
        <v>16</v>
      </c>
      <c r="D158" s="3" t="s">
        <v>26</v>
      </c>
      <c r="E158" s="3" t="s">
        <v>26</v>
      </c>
      <c r="F158" s="3" t="s">
        <v>147</v>
      </c>
      <c r="G158" s="9">
        <v>1.51</v>
      </c>
      <c r="H158" s="3" t="s">
        <v>63</v>
      </c>
      <c r="I158" s="3" t="s">
        <v>28</v>
      </c>
      <c r="J158" s="3"/>
      <c r="K158" s="3" t="s">
        <v>21</v>
      </c>
      <c r="L158" s="3" t="s">
        <v>21</v>
      </c>
      <c r="M158" s="10"/>
      <c r="N158" s="3" t="s">
        <v>390</v>
      </c>
      <c r="O158" s="14"/>
      <c r="P158" s="11"/>
      <c r="Q158" s="3" t="s">
        <v>24</v>
      </c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</row>
    <row r="159" spans="1:100" ht="21" customHeight="1" x14ac:dyDescent="0.3">
      <c r="A159" s="3">
        <v>158</v>
      </c>
      <c r="B159" s="3" t="s">
        <v>391</v>
      </c>
      <c r="C159" s="3" t="s">
        <v>16</v>
      </c>
      <c r="D159" s="3" t="s">
        <v>26</v>
      </c>
      <c r="E159" s="3" t="s">
        <v>392</v>
      </c>
      <c r="F159" s="3" t="s">
        <v>18</v>
      </c>
      <c r="G159" s="9">
        <v>1.5</v>
      </c>
      <c r="H159" s="3" t="s">
        <v>88</v>
      </c>
      <c r="I159" s="3" t="s">
        <v>28</v>
      </c>
      <c r="J159" s="3"/>
      <c r="K159" s="3" t="s">
        <v>21</v>
      </c>
      <c r="L159" s="3" t="s">
        <v>83</v>
      </c>
      <c r="M159" s="10">
        <v>125</v>
      </c>
      <c r="N159" s="3" t="s">
        <v>393</v>
      </c>
      <c r="O159" s="14" t="str">
        <f>HYPERLINK("https://workshop.360view.link/360viewer/360view.html?d=0606251-A177", "Video 360°")</f>
        <v>Video 360°</v>
      </c>
      <c r="P159" s="11" t="s">
        <v>394</v>
      </c>
      <c r="Q159" s="3" t="s">
        <v>24</v>
      </c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</row>
    <row r="160" spans="1:100" ht="21" customHeight="1" x14ac:dyDescent="0.3">
      <c r="A160" s="3">
        <v>159</v>
      </c>
      <c r="B160" s="3" t="s">
        <v>740</v>
      </c>
      <c r="C160" s="3" t="s">
        <v>16</v>
      </c>
      <c r="D160" s="3" t="s">
        <v>26</v>
      </c>
      <c r="E160" s="3" t="s">
        <v>26</v>
      </c>
      <c r="F160" s="3" t="s">
        <v>203</v>
      </c>
      <c r="G160" s="9">
        <v>1.5</v>
      </c>
      <c r="H160" s="3" t="s">
        <v>406</v>
      </c>
      <c r="I160" s="3"/>
      <c r="J160" s="3"/>
      <c r="K160" s="3"/>
      <c r="L160" s="3"/>
      <c r="M160" s="10"/>
      <c r="N160" s="3" t="s">
        <v>770</v>
      </c>
      <c r="O160" s="14"/>
      <c r="P160" s="11"/>
      <c r="Q160" s="3" t="s">
        <v>24</v>
      </c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</row>
    <row r="161" spans="1:100" ht="21" customHeight="1" x14ac:dyDescent="0.3">
      <c r="A161" s="3">
        <v>160</v>
      </c>
      <c r="B161" s="3" t="s">
        <v>398</v>
      </c>
      <c r="C161" s="3" t="s">
        <v>16</v>
      </c>
      <c r="D161" s="3" t="s">
        <v>26</v>
      </c>
      <c r="E161" s="3" t="s">
        <v>26</v>
      </c>
      <c r="F161" s="3" t="s">
        <v>58</v>
      </c>
      <c r="G161" s="9">
        <v>1.5</v>
      </c>
      <c r="H161" s="3" t="s">
        <v>27</v>
      </c>
      <c r="I161" s="3" t="s">
        <v>28</v>
      </c>
      <c r="J161" s="3"/>
      <c r="K161" s="3" t="s">
        <v>21</v>
      </c>
      <c r="L161" s="3" t="s">
        <v>83</v>
      </c>
      <c r="M161" s="10">
        <v>99</v>
      </c>
      <c r="N161" s="3" t="s">
        <v>399</v>
      </c>
      <c r="O161" s="14" t="str">
        <f>HYPERLINK("https://workshop.360view.link/360viewer/360view.html?d=0706254-A214", "Video 360°")</f>
        <v>Video 360°</v>
      </c>
      <c r="P161" s="11" t="s">
        <v>400</v>
      </c>
      <c r="Q161" s="3" t="s">
        <v>24</v>
      </c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</row>
    <row r="162" spans="1:100" ht="21" customHeight="1" x14ac:dyDescent="0.3">
      <c r="A162" s="3">
        <v>161</v>
      </c>
      <c r="B162" s="3" t="s">
        <v>395</v>
      </c>
      <c r="C162" s="3" t="s">
        <v>16</v>
      </c>
      <c r="D162" s="3" t="s">
        <v>26</v>
      </c>
      <c r="E162" s="3" t="s">
        <v>26</v>
      </c>
      <c r="F162" s="3" t="s">
        <v>58</v>
      </c>
      <c r="G162" s="9">
        <v>1.5</v>
      </c>
      <c r="H162" s="3" t="s">
        <v>27</v>
      </c>
      <c r="I162" s="3" t="s">
        <v>28</v>
      </c>
      <c r="J162" s="3"/>
      <c r="K162" s="3" t="s">
        <v>21</v>
      </c>
      <c r="L162" s="3" t="s">
        <v>21</v>
      </c>
      <c r="M162" s="10">
        <v>125</v>
      </c>
      <c r="N162" s="3" t="s">
        <v>396</v>
      </c>
      <c r="O162" s="14" t="str">
        <f>HYPERLINK("https://workshop.360view.link/360viewer/360view.html?d=0706254-A210", "Video 360°")</f>
        <v>Video 360°</v>
      </c>
      <c r="P162" s="11" t="s">
        <v>397</v>
      </c>
      <c r="Q162" s="3" t="s">
        <v>24</v>
      </c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</row>
    <row r="163" spans="1:100" ht="21" customHeight="1" x14ac:dyDescent="0.3">
      <c r="A163" s="3">
        <v>162</v>
      </c>
      <c r="B163" s="3" t="s">
        <v>401</v>
      </c>
      <c r="C163" s="3" t="s">
        <v>16</v>
      </c>
      <c r="D163" s="3" t="s">
        <v>26</v>
      </c>
      <c r="E163" s="3" t="s">
        <v>26</v>
      </c>
      <c r="F163" s="3" t="s">
        <v>166</v>
      </c>
      <c r="G163" s="9">
        <v>1.46</v>
      </c>
      <c r="H163" s="3" t="s">
        <v>281</v>
      </c>
      <c r="I163" s="3" t="s">
        <v>20</v>
      </c>
      <c r="J163" s="3"/>
      <c r="K163" s="3"/>
      <c r="L163" s="3"/>
      <c r="M163" s="10"/>
      <c r="N163" s="3"/>
      <c r="O163" s="14"/>
      <c r="P163" s="11"/>
      <c r="Q163" s="3" t="s">
        <v>24</v>
      </c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</row>
    <row r="164" spans="1:100" ht="21" customHeight="1" x14ac:dyDescent="0.3">
      <c r="A164" s="3">
        <v>163</v>
      </c>
      <c r="B164" s="3" t="s">
        <v>680</v>
      </c>
      <c r="C164" s="3" t="s">
        <v>16</v>
      </c>
      <c r="D164" s="3" t="s">
        <v>26</v>
      </c>
      <c r="E164" s="3" t="s">
        <v>26</v>
      </c>
      <c r="F164" s="3" t="s">
        <v>58</v>
      </c>
      <c r="G164" s="9">
        <v>1.45</v>
      </c>
      <c r="H164" s="3" t="s">
        <v>50</v>
      </c>
      <c r="I164" s="3" t="s">
        <v>20</v>
      </c>
      <c r="J164" s="3"/>
      <c r="K164" s="3"/>
      <c r="L164" s="3"/>
      <c r="M164" s="10"/>
      <c r="N164" s="3"/>
      <c r="O164" s="14"/>
      <c r="P164" s="11"/>
      <c r="Q164" s="3" t="s">
        <v>24</v>
      </c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</row>
    <row r="165" spans="1:100" ht="21" customHeight="1" x14ac:dyDescent="0.3">
      <c r="A165" s="3">
        <v>164</v>
      </c>
      <c r="B165" s="3" t="s">
        <v>741</v>
      </c>
      <c r="C165" s="3" t="s">
        <v>16</v>
      </c>
      <c r="D165" s="3" t="s">
        <v>26</v>
      </c>
      <c r="E165" s="3" t="s">
        <v>26</v>
      </c>
      <c r="F165" s="3" t="s">
        <v>166</v>
      </c>
      <c r="G165" s="9">
        <v>1.45</v>
      </c>
      <c r="H165" s="3" t="s">
        <v>63</v>
      </c>
      <c r="I165" s="3"/>
      <c r="J165" s="3"/>
      <c r="K165" s="3"/>
      <c r="L165" s="3"/>
      <c r="M165" s="10"/>
      <c r="N165" s="3" t="s">
        <v>771</v>
      </c>
      <c r="O165" s="14"/>
      <c r="P165" s="11"/>
      <c r="Q165" s="3" t="s">
        <v>24</v>
      </c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</row>
    <row r="166" spans="1:100" ht="21" customHeight="1" x14ac:dyDescent="0.3">
      <c r="A166" s="3">
        <v>165</v>
      </c>
      <c r="B166" s="3" t="s">
        <v>742</v>
      </c>
      <c r="C166" s="3" t="s">
        <v>16</v>
      </c>
      <c r="D166" s="3" t="s">
        <v>26</v>
      </c>
      <c r="E166" s="3" t="s">
        <v>26</v>
      </c>
      <c r="F166" s="3" t="s">
        <v>18</v>
      </c>
      <c r="G166" s="9">
        <v>1.44</v>
      </c>
      <c r="H166" s="3" t="s">
        <v>406</v>
      </c>
      <c r="I166" s="3"/>
      <c r="J166" s="3"/>
      <c r="K166" s="3"/>
      <c r="L166" s="3"/>
      <c r="M166" s="10"/>
      <c r="N166" s="3" t="s">
        <v>772</v>
      </c>
      <c r="O166" s="14"/>
      <c r="P166" s="11"/>
      <c r="Q166" s="3" t="s">
        <v>24</v>
      </c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</row>
    <row r="167" spans="1:100" ht="21" customHeight="1" x14ac:dyDescent="0.3">
      <c r="A167" s="3">
        <v>166</v>
      </c>
      <c r="B167" s="3" t="s">
        <v>402</v>
      </c>
      <c r="C167" s="3" t="s">
        <v>16</v>
      </c>
      <c r="D167" s="3" t="s">
        <v>26</v>
      </c>
      <c r="E167" s="3" t="s">
        <v>26</v>
      </c>
      <c r="F167" s="3" t="s">
        <v>307</v>
      </c>
      <c r="G167" s="9">
        <v>1.41</v>
      </c>
      <c r="H167" s="3" t="s">
        <v>88</v>
      </c>
      <c r="I167" s="3" t="s">
        <v>28</v>
      </c>
      <c r="J167" s="3"/>
      <c r="K167" s="3" t="s">
        <v>21</v>
      </c>
      <c r="L167" s="3" t="s">
        <v>21</v>
      </c>
      <c r="M167" s="10">
        <v>108</v>
      </c>
      <c r="N167" s="3" t="s">
        <v>403</v>
      </c>
      <c r="O167" s="14" t="str">
        <f>HYPERLINK("https://workshop.360view.link/360viewer/360view.html?d=0606258-A67", "Video 360°")</f>
        <v>Video 360°</v>
      </c>
      <c r="P167" s="11" t="s">
        <v>404</v>
      </c>
      <c r="Q167" s="3" t="s">
        <v>24</v>
      </c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</row>
    <row r="168" spans="1:100" ht="21" customHeight="1" x14ac:dyDescent="0.3">
      <c r="A168" s="3">
        <v>167</v>
      </c>
      <c r="B168" s="3" t="s">
        <v>405</v>
      </c>
      <c r="C168" s="3" t="s">
        <v>16</v>
      </c>
      <c r="D168" s="3" t="s">
        <v>26</v>
      </c>
      <c r="E168" s="3" t="s">
        <v>26</v>
      </c>
      <c r="F168" s="3" t="s">
        <v>307</v>
      </c>
      <c r="G168" s="9">
        <v>1.41</v>
      </c>
      <c r="H168" s="3" t="s">
        <v>406</v>
      </c>
      <c r="I168" s="3"/>
      <c r="J168" s="3"/>
      <c r="K168" s="3"/>
      <c r="L168" s="3"/>
      <c r="M168" s="10"/>
      <c r="N168" s="3"/>
      <c r="O168" s="14"/>
      <c r="P168" s="11"/>
      <c r="Q168" s="3" t="s">
        <v>24</v>
      </c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</row>
    <row r="169" spans="1:100" ht="21" customHeight="1" x14ac:dyDescent="0.3">
      <c r="A169" s="3">
        <v>168</v>
      </c>
      <c r="B169" s="3" t="s">
        <v>743</v>
      </c>
      <c r="C169" s="3" t="s">
        <v>16</v>
      </c>
      <c r="D169" s="3" t="s">
        <v>26</v>
      </c>
      <c r="E169" s="3" t="s">
        <v>26</v>
      </c>
      <c r="F169" s="3" t="s">
        <v>87</v>
      </c>
      <c r="G169" s="9">
        <v>1.41</v>
      </c>
      <c r="H169" s="3" t="s">
        <v>406</v>
      </c>
      <c r="I169" s="3"/>
      <c r="J169" s="3"/>
      <c r="K169" s="3"/>
      <c r="L169" s="3"/>
      <c r="M169" s="10"/>
      <c r="N169" s="3" t="s">
        <v>773</v>
      </c>
      <c r="O169" s="14"/>
      <c r="P169" s="11"/>
      <c r="Q169" s="3" t="s">
        <v>24</v>
      </c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</row>
    <row r="170" spans="1:100" ht="21" customHeight="1" x14ac:dyDescent="0.3">
      <c r="A170" s="3">
        <v>169</v>
      </c>
      <c r="B170" s="3" t="s">
        <v>410</v>
      </c>
      <c r="C170" s="3" t="s">
        <v>16</v>
      </c>
      <c r="D170" s="3" t="s">
        <v>26</v>
      </c>
      <c r="E170" s="3" t="s">
        <v>26</v>
      </c>
      <c r="F170" s="3" t="s">
        <v>47</v>
      </c>
      <c r="G170" s="9">
        <v>1.4</v>
      </c>
      <c r="H170" s="3" t="s">
        <v>370</v>
      </c>
      <c r="I170" s="3"/>
      <c r="J170" s="3" t="s">
        <v>21</v>
      </c>
      <c r="K170" s="3" t="s">
        <v>21</v>
      </c>
      <c r="L170" s="3" t="s">
        <v>21</v>
      </c>
      <c r="M170" s="10">
        <v>70</v>
      </c>
      <c r="N170" s="3" t="s">
        <v>411</v>
      </c>
      <c r="O170" s="14" t="str">
        <f>HYPERLINK("https://workshop.360view.link/360viewer/360view.html?d=1706251-A234", "Video 360°")</f>
        <v>Video 360°</v>
      </c>
      <c r="P170" s="11" t="s">
        <v>412</v>
      </c>
      <c r="Q170" s="3" t="s">
        <v>24</v>
      </c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</row>
    <row r="171" spans="1:100" ht="21" customHeight="1" x14ac:dyDescent="0.3">
      <c r="A171" s="3">
        <v>170</v>
      </c>
      <c r="B171" s="3" t="s">
        <v>413</v>
      </c>
      <c r="C171" s="3" t="s">
        <v>16</v>
      </c>
      <c r="D171" s="3" t="s">
        <v>26</v>
      </c>
      <c r="E171" s="3" t="s">
        <v>26</v>
      </c>
      <c r="F171" s="3" t="s">
        <v>166</v>
      </c>
      <c r="G171" s="9">
        <v>1.4</v>
      </c>
      <c r="H171" s="3" t="s">
        <v>63</v>
      </c>
      <c r="I171" s="3" t="s">
        <v>28</v>
      </c>
      <c r="J171" s="3"/>
      <c r="K171" s="3" t="s">
        <v>21</v>
      </c>
      <c r="L171" s="3" t="s">
        <v>21</v>
      </c>
      <c r="M171" s="10">
        <v>79</v>
      </c>
      <c r="N171" s="3" t="s">
        <v>414</v>
      </c>
      <c r="O171" s="14" t="str">
        <f>HYPERLINK("https://workshop.360view.link/360viewer/360view.html?d=0606253-A150", "Video 360°")</f>
        <v>Video 360°</v>
      </c>
      <c r="P171" s="11" t="s">
        <v>415</v>
      </c>
      <c r="Q171" s="3" t="s">
        <v>24</v>
      </c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</row>
    <row r="172" spans="1:100" ht="21" customHeight="1" x14ac:dyDescent="0.3">
      <c r="A172" s="3">
        <v>171</v>
      </c>
      <c r="B172" s="3" t="s">
        <v>407</v>
      </c>
      <c r="C172" s="3" t="s">
        <v>16</v>
      </c>
      <c r="D172" s="3" t="s">
        <v>26</v>
      </c>
      <c r="E172" s="3" t="s">
        <v>26</v>
      </c>
      <c r="F172" s="3" t="s">
        <v>62</v>
      </c>
      <c r="G172" s="9">
        <v>1.4</v>
      </c>
      <c r="H172" s="3" t="s">
        <v>27</v>
      </c>
      <c r="I172" s="3" t="s">
        <v>36</v>
      </c>
      <c r="J172" s="3"/>
      <c r="K172" s="3" t="s">
        <v>21</v>
      </c>
      <c r="L172" s="3" t="s">
        <v>21</v>
      </c>
      <c r="M172" s="10">
        <v>108</v>
      </c>
      <c r="N172" s="3" t="s">
        <v>408</v>
      </c>
      <c r="O172" s="14" t="str">
        <f>HYPERLINK("https://workshop.360view.link/360viewer/360view.html?d=0706256-A213", "Video 360°")</f>
        <v>Video 360°</v>
      </c>
      <c r="P172" s="11" t="s">
        <v>409</v>
      </c>
      <c r="Q172" s="3" t="s">
        <v>24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</row>
    <row r="173" spans="1:100" ht="21" customHeight="1" x14ac:dyDescent="0.3">
      <c r="A173" s="3">
        <v>172</v>
      </c>
      <c r="B173" s="3" t="s">
        <v>416</v>
      </c>
      <c r="C173" s="3" t="s">
        <v>16</v>
      </c>
      <c r="D173" s="3" t="s">
        <v>17</v>
      </c>
      <c r="E173" s="3">
        <v>698560563</v>
      </c>
      <c r="F173" s="3" t="s">
        <v>58</v>
      </c>
      <c r="G173" s="9">
        <v>1.39</v>
      </c>
      <c r="H173" s="3" t="s">
        <v>133</v>
      </c>
      <c r="I173" s="3" t="s">
        <v>36</v>
      </c>
      <c r="J173" s="3"/>
      <c r="K173" s="3" t="s">
        <v>21</v>
      </c>
      <c r="L173" s="3" t="s">
        <v>21</v>
      </c>
      <c r="M173" s="10">
        <v>108</v>
      </c>
      <c r="N173" s="3" t="s">
        <v>417</v>
      </c>
      <c r="O173" s="14" t="str">
        <f>HYPERLINK("https://ds-360.jaykar.co.in/ds360/9D25155/VIDEO/9D25155.html", "Video 360°")</f>
        <v>Video 360°</v>
      </c>
      <c r="P173" s="11" t="s">
        <v>418</v>
      </c>
      <c r="Q173" s="3" t="s">
        <v>24</v>
      </c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</row>
    <row r="174" spans="1:100" ht="21" customHeight="1" x14ac:dyDescent="0.3">
      <c r="A174" s="3">
        <v>173</v>
      </c>
      <c r="B174" s="12" t="s">
        <v>419</v>
      </c>
      <c r="C174" s="3" t="s">
        <v>16</v>
      </c>
      <c r="D174" s="3" t="s">
        <v>26</v>
      </c>
      <c r="E174" s="3" t="s">
        <v>26</v>
      </c>
      <c r="F174" s="3" t="s">
        <v>62</v>
      </c>
      <c r="G174" s="9">
        <v>1.36</v>
      </c>
      <c r="H174" s="3" t="s">
        <v>27</v>
      </c>
      <c r="I174" s="3" t="s">
        <v>28</v>
      </c>
      <c r="J174" s="3"/>
      <c r="K174" s="3" t="s">
        <v>21</v>
      </c>
      <c r="L174" s="3" t="s">
        <v>21</v>
      </c>
      <c r="M174" s="10">
        <v>108</v>
      </c>
      <c r="N174" s="3" t="s">
        <v>420</v>
      </c>
      <c r="O174" s="14" t="str">
        <f>HYPERLINK("https://workshop.360view.link/360viewer/360view.html?d=0706251-A206", "Video 360°")</f>
        <v>Video 360°</v>
      </c>
      <c r="P174" s="11" t="s">
        <v>421</v>
      </c>
      <c r="Q174" s="3" t="s">
        <v>24</v>
      </c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</row>
    <row r="175" spans="1:100" ht="21" customHeight="1" x14ac:dyDescent="0.3">
      <c r="A175" s="3">
        <v>174</v>
      </c>
      <c r="B175" s="3" t="s">
        <v>422</v>
      </c>
      <c r="C175" s="3" t="s">
        <v>16</v>
      </c>
      <c r="D175" s="3" t="s">
        <v>26</v>
      </c>
      <c r="E175" s="3" t="s">
        <v>26</v>
      </c>
      <c r="F175" s="3" t="s">
        <v>47</v>
      </c>
      <c r="G175" s="9">
        <v>1.34</v>
      </c>
      <c r="H175" s="3" t="s">
        <v>63</v>
      </c>
      <c r="I175" s="3" t="s">
        <v>28</v>
      </c>
      <c r="J175" s="3"/>
      <c r="K175" s="3"/>
      <c r="L175" s="3"/>
      <c r="M175" s="10"/>
      <c r="N175" s="3"/>
      <c r="O175" s="14"/>
      <c r="P175" s="11"/>
      <c r="Q175" s="3" t="s">
        <v>24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</row>
    <row r="176" spans="1:100" ht="21" customHeight="1" x14ac:dyDescent="0.3">
      <c r="A176" s="3">
        <v>175</v>
      </c>
      <c r="B176" s="3" t="s">
        <v>423</v>
      </c>
      <c r="C176" s="3" t="s">
        <v>16</v>
      </c>
      <c r="D176" s="3" t="s">
        <v>17</v>
      </c>
      <c r="E176" s="3">
        <v>626490567</v>
      </c>
      <c r="F176" s="3" t="s">
        <v>246</v>
      </c>
      <c r="G176" s="9">
        <v>1.31</v>
      </c>
      <c r="H176" s="3" t="s">
        <v>88</v>
      </c>
      <c r="I176" s="3" t="s">
        <v>36</v>
      </c>
      <c r="J176" s="3"/>
      <c r="K176" s="3" t="s">
        <v>21</v>
      </c>
      <c r="L176" s="3" t="s">
        <v>21</v>
      </c>
      <c r="M176" s="10">
        <v>108</v>
      </c>
      <c r="N176" s="3" t="s">
        <v>424</v>
      </c>
      <c r="O176" s="14" t="str">
        <f>HYPERLINK("https://view.varnivideo.com/?d=RB-49303", "Video 360°")</f>
        <v>Video 360°</v>
      </c>
      <c r="P176" s="11" t="s">
        <v>425</v>
      </c>
      <c r="Q176" s="3" t="s">
        <v>24</v>
      </c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</row>
    <row r="177" spans="1:100" ht="21" customHeight="1" x14ac:dyDescent="0.3">
      <c r="A177" s="3">
        <v>176</v>
      </c>
      <c r="B177" s="3" t="s">
        <v>745</v>
      </c>
      <c r="C177" s="3" t="s">
        <v>16</v>
      </c>
      <c r="D177" s="3" t="s">
        <v>26</v>
      </c>
      <c r="E177" s="3" t="s">
        <v>26</v>
      </c>
      <c r="F177" s="3" t="s">
        <v>161</v>
      </c>
      <c r="G177" s="9">
        <v>1.3</v>
      </c>
      <c r="H177" s="3" t="s">
        <v>63</v>
      </c>
      <c r="I177" s="3"/>
      <c r="J177" s="3"/>
      <c r="K177" s="3"/>
      <c r="L177" s="3"/>
      <c r="M177" s="10"/>
      <c r="N177" s="3" t="s">
        <v>774</v>
      </c>
      <c r="O177" s="14"/>
      <c r="P177" s="11"/>
      <c r="Q177" s="3" t="s">
        <v>24</v>
      </c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</row>
    <row r="178" spans="1:100" ht="21" customHeight="1" x14ac:dyDescent="0.3">
      <c r="A178" s="3">
        <v>177</v>
      </c>
      <c r="B178" s="3" t="s">
        <v>744</v>
      </c>
      <c r="C178" s="3" t="s">
        <v>16</v>
      </c>
      <c r="D178" s="3" t="s">
        <v>26</v>
      </c>
      <c r="E178" s="3" t="s">
        <v>26</v>
      </c>
      <c r="F178" s="3" t="s">
        <v>47</v>
      </c>
      <c r="G178" s="9">
        <v>1.3</v>
      </c>
      <c r="H178" s="3" t="s">
        <v>63</v>
      </c>
      <c r="I178" s="3"/>
      <c r="J178" s="3"/>
      <c r="K178" s="3"/>
      <c r="L178" s="3"/>
      <c r="M178" s="10"/>
      <c r="N178" s="3"/>
      <c r="O178" s="14"/>
      <c r="P178" s="11"/>
      <c r="Q178" s="3" t="s">
        <v>24</v>
      </c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</row>
    <row r="179" spans="1:100" ht="21" customHeight="1" x14ac:dyDescent="0.3">
      <c r="A179" s="3">
        <v>178</v>
      </c>
      <c r="B179" s="3" t="s">
        <v>429</v>
      </c>
      <c r="C179" s="3" t="s">
        <v>16</v>
      </c>
      <c r="D179" s="3" t="s">
        <v>26</v>
      </c>
      <c r="E179" s="3" t="s">
        <v>26</v>
      </c>
      <c r="F179" s="3" t="s">
        <v>62</v>
      </c>
      <c r="G179" s="9">
        <v>1.29</v>
      </c>
      <c r="H179" s="3" t="s">
        <v>27</v>
      </c>
      <c r="I179" s="3" t="s">
        <v>28</v>
      </c>
      <c r="J179" s="3"/>
      <c r="K179" s="3" t="s">
        <v>21</v>
      </c>
      <c r="L179" s="3" t="s">
        <v>21</v>
      </c>
      <c r="M179" s="10">
        <v>108</v>
      </c>
      <c r="N179" s="3" t="s">
        <v>430</v>
      </c>
      <c r="O179" s="14" t="str">
        <f>HYPERLINK("https://workshop.360view.link/360viewer/360view.html?d=0706255-A209", "Video 360°")</f>
        <v>Video 360°</v>
      </c>
      <c r="P179" s="11" t="s">
        <v>431</v>
      </c>
      <c r="Q179" s="3" t="s">
        <v>24</v>
      </c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</row>
    <row r="180" spans="1:100" ht="21" customHeight="1" x14ac:dyDescent="0.3">
      <c r="A180" s="3">
        <v>179</v>
      </c>
      <c r="B180" s="3" t="s">
        <v>426</v>
      </c>
      <c r="C180" s="3" t="s">
        <v>16</v>
      </c>
      <c r="D180" s="3" t="s">
        <v>26</v>
      </c>
      <c r="E180" s="3" t="s">
        <v>26</v>
      </c>
      <c r="F180" s="3" t="s">
        <v>157</v>
      </c>
      <c r="G180" s="9">
        <v>1.29</v>
      </c>
      <c r="H180" s="3" t="s">
        <v>88</v>
      </c>
      <c r="I180" s="3" t="s">
        <v>28</v>
      </c>
      <c r="J180" s="3"/>
      <c r="K180" s="3" t="s">
        <v>21</v>
      </c>
      <c r="L180" s="3" t="s">
        <v>83</v>
      </c>
      <c r="M180" s="10">
        <v>108</v>
      </c>
      <c r="N180" s="3" t="s">
        <v>427</v>
      </c>
      <c r="O180" s="14" t="str">
        <f>HYPERLINK("https://workshop.360view.link/360viewer/360view.html?d=0606252-A197", "Video 360°")</f>
        <v>Video 360°</v>
      </c>
      <c r="P180" s="11" t="s">
        <v>428</v>
      </c>
      <c r="Q180" s="3" t="s">
        <v>24</v>
      </c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</row>
    <row r="181" spans="1:100" ht="21" customHeight="1" x14ac:dyDescent="0.3">
      <c r="A181" s="3">
        <v>180</v>
      </c>
      <c r="B181" s="3" t="s">
        <v>432</v>
      </c>
      <c r="C181" s="3" t="s">
        <v>16</v>
      </c>
      <c r="D181" s="3" t="s">
        <v>26</v>
      </c>
      <c r="E181" s="3" t="s">
        <v>26</v>
      </c>
      <c r="F181" s="3" t="s">
        <v>62</v>
      </c>
      <c r="G181" s="9">
        <v>1.26</v>
      </c>
      <c r="H181" s="3" t="s">
        <v>27</v>
      </c>
      <c r="I181" s="3" t="s">
        <v>28</v>
      </c>
      <c r="J181" s="3"/>
      <c r="K181" s="3" t="s">
        <v>83</v>
      </c>
      <c r="L181" s="3" t="s">
        <v>83</v>
      </c>
      <c r="M181" s="10">
        <v>108</v>
      </c>
      <c r="N181" s="3" t="s">
        <v>433</v>
      </c>
      <c r="O181" s="14" t="str">
        <f>HYPERLINK("https://workshop.360view.link/360viewer/360view.html?d=3005254-A125-PINK", "Video 360°")</f>
        <v>Video 360°</v>
      </c>
      <c r="P181" s="11" t="s">
        <v>434</v>
      </c>
      <c r="Q181" s="3" t="s">
        <v>24</v>
      </c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</row>
    <row r="182" spans="1:100" ht="21" customHeight="1" x14ac:dyDescent="0.3">
      <c r="A182" s="3">
        <v>181</v>
      </c>
      <c r="B182" s="3" t="s">
        <v>435</v>
      </c>
      <c r="C182" s="3" t="s">
        <v>16</v>
      </c>
      <c r="D182" s="3" t="s">
        <v>26</v>
      </c>
      <c r="E182" s="3" t="s">
        <v>26</v>
      </c>
      <c r="F182" s="3" t="s">
        <v>186</v>
      </c>
      <c r="G182" s="9">
        <v>1.25</v>
      </c>
      <c r="H182" s="3" t="s">
        <v>63</v>
      </c>
      <c r="I182" s="3" t="s">
        <v>20</v>
      </c>
      <c r="J182" s="3"/>
      <c r="K182" s="3" t="s">
        <v>21</v>
      </c>
      <c r="L182" s="3" t="s">
        <v>21</v>
      </c>
      <c r="M182" s="10">
        <v>84</v>
      </c>
      <c r="N182" s="3" t="s">
        <v>436</v>
      </c>
      <c r="O182" s="14" t="str">
        <f>HYPERLINK("https://workshop.360view.link/360viewer/360view.html?d=0606253-A151", "Video 360°")</f>
        <v>Video 360°</v>
      </c>
      <c r="P182" s="11" t="s">
        <v>437</v>
      </c>
      <c r="Q182" s="3" t="s">
        <v>24</v>
      </c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</row>
    <row r="183" spans="1:100" ht="21" customHeight="1" x14ac:dyDescent="0.3">
      <c r="A183" s="3">
        <v>182</v>
      </c>
      <c r="B183" s="3" t="s">
        <v>681</v>
      </c>
      <c r="C183" s="3" t="s">
        <v>16</v>
      </c>
      <c r="D183" s="3" t="s">
        <v>26</v>
      </c>
      <c r="E183" s="3" t="s">
        <v>26</v>
      </c>
      <c r="F183" s="3" t="s">
        <v>35</v>
      </c>
      <c r="G183" s="9">
        <v>1.25</v>
      </c>
      <c r="H183" s="3" t="s">
        <v>88</v>
      </c>
      <c r="I183" s="3" t="s">
        <v>28</v>
      </c>
      <c r="J183" s="3"/>
      <c r="K183" s="3" t="s">
        <v>21</v>
      </c>
      <c r="L183" s="3" t="s">
        <v>21</v>
      </c>
      <c r="M183" s="10">
        <v>108</v>
      </c>
      <c r="N183" s="3" t="s">
        <v>746</v>
      </c>
      <c r="O183" s="14" t="str">
        <f>HYPERLINK("https://workshop.360view.link/360viewer/360view.html?d=0808254-283-3-C", "Video 360°")</f>
        <v>Video 360°</v>
      </c>
      <c r="P183" s="11" t="s">
        <v>747</v>
      </c>
      <c r="Q183" s="3" t="s">
        <v>24</v>
      </c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</row>
    <row r="184" spans="1:100" ht="21" customHeight="1" x14ac:dyDescent="0.3">
      <c r="A184" s="3">
        <v>183</v>
      </c>
      <c r="B184" s="3" t="s">
        <v>748</v>
      </c>
      <c r="C184" s="3" t="s">
        <v>16</v>
      </c>
      <c r="D184" s="3" t="s">
        <v>26</v>
      </c>
      <c r="E184" s="3" t="s">
        <v>26</v>
      </c>
      <c r="F184" s="3" t="s">
        <v>18</v>
      </c>
      <c r="G184" s="9">
        <v>1.25</v>
      </c>
      <c r="H184" s="3" t="s">
        <v>406</v>
      </c>
      <c r="I184" s="3"/>
      <c r="J184" s="3"/>
      <c r="K184" s="3"/>
      <c r="L184" s="3"/>
      <c r="M184" s="10"/>
      <c r="N184" s="3" t="s">
        <v>775</v>
      </c>
      <c r="O184" s="14"/>
      <c r="P184" s="11"/>
      <c r="Q184" s="3" t="s">
        <v>24</v>
      </c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</row>
    <row r="185" spans="1:100" ht="21" customHeight="1" x14ac:dyDescent="0.3">
      <c r="A185" s="3">
        <v>184</v>
      </c>
      <c r="B185" s="3" t="s">
        <v>749</v>
      </c>
      <c r="C185" s="3" t="s">
        <v>16</v>
      </c>
      <c r="D185" s="3" t="s">
        <v>26</v>
      </c>
      <c r="E185" s="3" t="s">
        <v>26</v>
      </c>
      <c r="F185" s="3" t="s">
        <v>18</v>
      </c>
      <c r="G185" s="9">
        <v>1.24</v>
      </c>
      <c r="H185" s="3" t="s">
        <v>406</v>
      </c>
      <c r="I185" s="3"/>
      <c r="J185" s="3"/>
      <c r="K185" s="3"/>
      <c r="L185" s="3"/>
      <c r="M185" s="10"/>
      <c r="N185" s="3" t="s">
        <v>776</v>
      </c>
      <c r="O185" s="14"/>
      <c r="P185" s="11"/>
      <c r="Q185" s="3" t="s">
        <v>24</v>
      </c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</row>
    <row r="186" spans="1:100" ht="21" customHeight="1" x14ac:dyDescent="0.3">
      <c r="A186" s="3">
        <v>185</v>
      </c>
      <c r="B186" s="3" t="s">
        <v>441</v>
      </c>
      <c r="C186" s="3" t="s">
        <v>16</v>
      </c>
      <c r="D186" s="3" t="s">
        <v>26</v>
      </c>
      <c r="E186" s="3" t="s">
        <v>26</v>
      </c>
      <c r="F186" s="3" t="s">
        <v>58</v>
      </c>
      <c r="G186" s="9">
        <v>1.23</v>
      </c>
      <c r="H186" s="3" t="s">
        <v>63</v>
      </c>
      <c r="I186" s="3" t="s">
        <v>28</v>
      </c>
      <c r="J186" s="3"/>
      <c r="K186" s="3"/>
      <c r="L186" s="3"/>
      <c r="M186" s="10"/>
      <c r="N186" s="3"/>
      <c r="O186" s="14"/>
      <c r="P186" s="11"/>
      <c r="Q186" s="3" t="s">
        <v>24</v>
      </c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</row>
    <row r="187" spans="1:100" ht="21" customHeight="1" x14ac:dyDescent="0.3">
      <c r="A187" s="3">
        <v>186</v>
      </c>
      <c r="B187" s="3" t="s">
        <v>438</v>
      </c>
      <c r="C187" s="3" t="s">
        <v>16</v>
      </c>
      <c r="D187" s="3" t="s">
        <v>26</v>
      </c>
      <c r="E187" s="3" t="s">
        <v>26</v>
      </c>
      <c r="F187" s="3" t="s">
        <v>47</v>
      </c>
      <c r="G187" s="9">
        <v>1.23</v>
      </c>
      <c r="H187" s="3" t="s">
        <v>27</v>
      </c>
      <c r="I187" s="3" t="s">
        <v>28</v>
      </c>
      <c r="J187" s="3" t="s">
        <v>21</v>
      </c>
      <c r="K187" s="3" t="s">
        <v>21</v>
      </c>
      <c r="L187" s="3" t="s">
        <v>21</v>
      </c>
      <c r="M187" s="10">
        <v>108</v>
      </c>
      <c r="N187" s="3" t="s">
        <v>439</v>
      </c>
      <c r="O187" s="14" t="str">
        <f>HYPERLINK("https://workshop.360view.link/360viewer/360view.html?d=0706251-A211", "Video 360°")</f>
        <v>Video 360°</v>
      </c>
      <c r="P187" s="11" t="s">
        <v>440</v>
      </c>
      <c r="Q187" s="3" t="s">
        <v>24</v>
      </c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</row>
    <row r="188" spans="1:100" ht="21" customHeight="1" x14ac:dyDescent="0.3">
      <c r="A188" s="3">
        <v>187</v>
      </c>
      <c r="B188" s="3" t="s">
        <v>750</v>
      </c>
      <c r="C188" s="3" t="s">
        <v>16</v>
      </c>
      <c r="D188" s="3" t="s">
        <v>26</v>
      </c>
      <c r="E188" s="3" t="s">
        <v>26</v>
      </c>
      <c r="F188" s="3" t="s">
        <v>246</v>
      </c>
      <c r="G188" s="9">
        <v>1.1399999999999999</v>
      </c>
      <c r="H188" s="3" t="s">
        <v>281</v>
      </c>
      <c r="I188" s="3"/>
      <c r="J188" s="3"/>
      <c r="K188" s="3"/>
      <c r="L188" s="3"/>
      <c r="M188" s="10"/>
      <c r="N188" s="3" t="s">
        <v>777</v>
      </c>
      <c r="O188" s="14"/>
      <c r="P188" s="11"/>
      <c r="Q188" s="3" t="s">
        <v>24</v>
      </c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</row>
    <row r="189" spans="1:100" ht="21" customHeight="1" x14ac:dyDescent="0.3">
      <c r="A189" s="3">
        <v>188</v>
      </c>
      <c r="B189" s="3" t="s">
        <v>445</v>
      </c>
      <c r="C189" s="3" t="s">
        <v>16</v>
      </c>
      <c r="D189" s="3" t="s">
        <v>26</v>
      </c>
      <c r="E189" s="3" t="s">
        <v>26</v>
      </c>
      <c r="F189" s="3" t="s">
        <v>47</v>
      </c>
      <c r="G189" s="9">
        <v>1.1299999999999999</v>
      </c>
      <c r="H189" s="3" t="s">
        <v>27</v>
      </c>
      <c r="I189" s="3" t="s">
        <v>20</v>
      </c>
      <c r="J189" s="3"/>
      <c r="K189" s="3" t="s">
        <v>21</v>
      </c>
      <c r="L189" s="3" t="s">
        <v>83</v>
      </c>
      <c r="M189" s="10">
        <v>108</v>
      </c>
      <c r="N189" s="3" t="s">
        <v>446</v>
      </c>
      <c r="O189" s="14" t="str">
        <f>HYPERLINK("https://workshop.360view.link/360viewer/360view.html?d=0706251-A109", "Video 360°")</f>
        <v>Video 360°</v>
      </c>
      <c r="P189" s="11" t="s">
        <v>447</v>
      </c>
      <c r="Q189" s="3" t="s">
        <v>24</v>
      </c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</row>
    <row r="190" spans="1:100" ht="21" customHeight="1" x14ac:dyDescent="0.3">
      <c r="A190" s="3">
        <v>189</v>
      </c>
      <c r="B190" s="3" t="s">
        <v>442</v>
      </c>
      <c r="C190" s="3" t="s">
        <v>16</v>
      </c>
      <c r="D190" s="3" t="s">
        <v>26</v>
      </c>
      <c r="E190" s="3" t="s">
        <v>26</v>
      </c>
      <c r="F190" s="3" t="s">
        <v>246</v>
      </c>
      <c r="G190" s="9">
        <v>1.1299999999999999</v>
      </c>
      <c r="H190" s="3" t="s">
        <v>27</v>
      </c>
      <c r="I190" s="3" t="s">
        <v>28</v>
      </c>
      <c r="J190" s="3"/>
      <c r="K190" s="3" t="s">
        <v>83</v>
      </c>
      <c r="L190" s="3" t="s">
        <v>83</v>
      </c>
      <c r="M190" s="10">
        <v>108</v>
      </c>
      <c r="N190" s="3" t="s">
        <v>443</v>
      </c>
      <c r="O190" s="14" t="str">
        <f>HYPERLINK("https://view.varnivideo.com/video.html?d=PI-32", "Video 360°")</f>
        <v>Video 360°</v>
      </c>
      <c r="P190" s="11" t="s">
        <v>444</v>
      </c>
      <c r="Q190" s="3" t="s">
        <v>24</v>
      </c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</row>
    <row r="191" spans="1:100" ht="21" customHeight="1" x14ac:dyDescent="0.3">
      <c r="A191" s="3">
        <v>190</v>
      </c>
      <c r="B191" s="3" t="s">
        <v>448</v>
      </c>
      <c r="C191" s="3" t="s">
        <v>16</v>
      </c>
      <c r="D191" s="3" t="s">
        <v>26</v>
      </c>
      <c r="E191" s="3" t="s">
        <v>26</v>
      </c>
      <c r="F191" s="3" t="s">
        <v>18</v>
      </c>
      <c r="G191" s="9">
        <v>1.1200000000000001</v>
      </c>
      <c r="H191" s="3" t="s">
        <v>88</v>
      </c>
      <c r="I191" s="3" t="s">
        <v>28</v>
      </c>
      <c r="J191" s="3"/>
      <c r="K191" s="3" t="s">
        <v>21</v>
      </c>
      <c r="L191" s="3" t="s">
        <v>21</v>
      </c>
      <c r="M191" s="10">
        <v>108</v>
      </c>
      <c r="N191" s="3" t="s">
        <v>449</v>
      </c>
      <c r="O191" s="14" t="str">
        <f>HYPERLINK("https://workshop.360view.link/360viewer/360view.html?d=0706254-A187", "Video 360°")</f>
        <v>Video 360°</v>
      </c>
      <c r="P191" s="11" t="s">
        <v>450</v>
      </c>
      <c r="Q191" s="3" t="s">
        <v>24</v>
      </c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</row>
    <row r="192" spans="1:100" ht="21" customHeight="1" x14ac:dyDescent="0.3">
      <c r="A192" s="3">
        <v>191</v>
      </c>
      <c r="B192" s="3" t="s">
        <v>451</v>
      </c>
      <c r="C192" s="3" t="s">
        <v>16</v>
      </c>
      <c r="D192" s="3" t="s">
        <v>26</v>
      </c>
      <c r="E192" s="3" t="s">
        <v>26</v>
      </c>
      <c r="F192" s="3" t="s">
        <v>166</v>
      </c>
      <c r="G192" s="9">
        <v>1.1100000000000001</v>
      </c>
      <c r="H192" s="3" t="s">
        <v>452</v>
      </c>
      <c r="I192" s="3" t="s">
        <v>28</v>
      </c>
      <c r="J192" s="3"/>
      <c r="K192" s="3" t="s">
        <v>21</v>
      </c>
      <c r="L192" s="3" t="s">
        <v>21</v>
      </c>
      <c r="M192" s="10">
        <v>175</v>
      </c>
      <c r="N192" s="3" t="s">
        <v>453</v>
      </c>
      <c r="O192" s="14" t="str">
        <f>HYPERLINK("https://workshop.360view.link/360viewer/360view.html?d=0406253-A77-RED", "Video 360°")</f>
        <v>Video 360°</v>
      </c>
      <c r="P192" s="11" t="s">
        <v>454</v>
      </c>
      <c r="Q192" s="3" t="s">
        <v>24</v>
      </c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</row>
    <row r="193" spans="1:100" ht="21" customHeight="1" x14ac:dyDescent="0.3">
      <c r="A193" s="3">
        <v>192</v>
      </c>
      <c r="B193" s="3" t="s">
        <v>751</v>
      </c>
      <c r="C193" s="3" t="s">
        <v>16</v>
      </c>
      <c r="D193" s="3" t="s">
        <v>26</v>
      </c>
      <c r="E193" s="3" t="s">
        <v>26</v>
      </c>
      <c r="F193" s="3" t="s">
        <v>161</v>
      </c>
      <c r="G193" s="9">
        <v>1.1000000000000001</v>
      </c>
      <c r="H193" s="3" t="s">
        <v>63</v>
      </c>
      <c r="I193" s="3"/>
      <c r="J193" s="3"/>
      <c r="K193" s="3"/>
      <c r="L193" s="3"/>
      <c r="M193" s="10"/>
      <c r="N193" s="3" t="s">
        <v>778</v>
      </c>
      <c r="O193" s="14"/>
      <c r="P193" s="11"/>
      <c r="Q193" s="3" t="s">
        <v>24</v>
      </c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</row>
    <row r="194" spans="1:100" ht="21" customHeight="1" x14ac:dyDescent="0.3">
      <c r="A194" s="3">
        <v>193</v>
      </c>
      <c r="B194" s="3" t="s">
        <v>455</v>
      </c>
      <c r="C194" s="3" t="s">
        <v>16</v>
      </c>
      <c r="D194" s="3" t="s">
        <v>26</v>
      </c>
      <c r="E194" s="3" t="s">
        <v>26</v>
      </c>
      <c r="F194" s="3" t="s">
        <v>58</v>
      </c>
      <c r="G194" s="9">
        <v>1.08</v>
      </c>
      <c r="H194" s="3" t="s">
        <v>27</v>
      </c>
      <c r="I194" s="3" t="s">
        <v>28</v>
      </c>
      <c r="J194" s="3"/>
      <c r="K194" s="3" t="s">
        <v>21</v>
      </c>
      <c r="L194" s="3" t="s">
        <v>21</v>
      </c>
      <c r="M194" s="10">
        <v>108</v>
      </c>
      <c r="N194" s="3" t="s">
        <v>456</v>
      </c>
      <c r="O194" s="14" t="str">
        <f>HYPERLINK("https://workshop.360view.link/360viewer/360view.html?d=0706254-A215", "Video 360°")</f>
        <v>Video 360°</v>
      </c>
      <c r="P194" s="11" t="s">
        <v>457</v>
      </c>
      <c r="Q194" s="3" t="s">
        <v>24</v>
      </c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</row>
    <row r="195" spans="1:100" ht="21" customHeight="1" x14ac:dyDescent="0.3">
      <c r="A195" s="3">
        <v>194</v>
      </c>
      <c r="B195" s="3" t="s">
        <v>458</v>
      </c>
      <c r="C195" s="3" t="s">
        <v>16</v>
      </c>
      <c r="D195" s="3" t="s">
        <v>26</v>
      </c>
      <c r="E195" s="3" t="s">
        <v>26</v>
      </c>
      <c r="F195" s="3" t="s">
        <v>47</v>
      </c>
      <c r="G195" s="9">
        <v>1.08</v>
      </c>
      <c r="H195" s="3" t="s">
        <v>27</v>
      </c>
      <c r="I195" s="3" t="s">
        <v>20</v>
      </c>
      <c r="J195" s="3"/>
      <c r="K195" s="3" t="s">
        <v>21</v>
      </c>
      <c r="L195" s="3" t="s">
        <v>83</v>
      </c>
      <c r="M195" s="10">
        <v>108</v>
      </c>
      <c r="N195" s="3" t="s">
        <v>459</v>
      </c>
      <c r="O195" s="14" t="str">
        <f>HYPERLINK("https://workshop.360view.link/360viewer/360view.html?d=0706250-A110", "Video 360°")</f>
        <v>Video 360°</v>
      </c>
      <c r="P195" s="11" t="s">
        <v>460</v>
      </c>
      <c r="Q195" s="3" t="s">
        <v>24</v>
      </c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</row>
    <row r="196" spans="1:100" ht="21" customHeight="1" x14ac:dyDescent="0.3">
      <c r="A196" s="3">
        <v>195</v>
      </c>
      <c r="B196" s="3" t="s">
        <v>461</v>
      </c>
      <c r="C196" s="3" t="s">
        <v>16</v>
      </c>
      <c r="D196" s="3" t="s">
        <v>26</v>
      </c>
      <c r="E196" s="3" t="s">
        <v>26</v>
      </c>
      <c r="F196" s="3" t="s">
        <v>161</v>
      </c>
      <c r="G196" s="9">
        <v>1.07</v>
      </c>
      <c r="H196" s="3" t="s">
        <v>313</v>
      </c>
      <c r="I196" s="3" t="s">
        <v>36</v>
      </c>
      <c r="J196" s="3"/>
      <c r="K196" s="3" t="s">
        <v>21</v>
      </c>
      <c r="L196" s="3" t="s">
        <v>21</v>
      </c>
      <c r="M196" s="10">
        <v>108</v>
      </c>
      <c r="N196" s="3" t="s">
        <v>462</v>
      </c>
      <c r="O196" s="14" t="str">
        <f>HYPERLINK("https://workshop.360view.link/360viewer/360view.html?d=0706255-A165", "Video 360°")</f>
        <v>Video 360°</v>
      </c>
      <c r="P196" s="11" t="s">
        <v>463</v>
      </c>
      <c r="Q196" s="3" t="s">
        <v>24</v>
      </c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</row>
    <row r="197" spans="1:100" ht="21" customHeight="1" x14ac:dyDescent="0.3">
      <c r="A197" s="3">
        <v>196</v>
      </c>
      <c r="B197" s="3" t="s">
        <v>464</v>
      </c>
      <c r="C197" s="3" t="s">
        <v>16</v>
      </c>
      <c r="D197" s="3" t="s">
        <v>26</v>
      </c>
      <c r="E197" s="3" t="s">
        <v>26</v>
      </c>
      <c r="F197" s="3" t="s">
        <v>47</v>
      </c>
      <c r="G197" s="9">
        <v>1.07</v>
      </c>
      <c r="H197" s="3" t="s">
        <v>281</v>
      </c>
      <c r="I197" s="3"/>
      <c r="J197" s="3"/>
      <c r="K197" s="3"/>
      <c r="L197" s="3"/>
      <c r="M197" s="10"/>
      <c r="N197" s="3"/>
      <c r="O197" s="14"/>
      <c r="P197" s="11"/>
      <c r="Q197" s="3" t="s">
        <v>24</v>
      </c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</row>
    <row r="198" spans="1:100" ht="21" customHeight="1" x14ac:dyDescent="0.3">
      <c r="A198" s="3">
        <v>197</v>
      </c>
      <c r="B198" s="3" t="s">
        <v>466</v>
      </c>
      <c r="C198" s="3" t="s">
        <v>16</v>
      </c>
      <c r="D198" s="3" t="s">
        <v>26</v>
      </c>
      <c r="E198" s="3" t="s">
        <v>26</v>
      </c>
      <c r="F198" s="3" t="s">
        <v>246</v>
      </c>
      <c r="G198" s="9">
        <v>1.06</v>
      </c>
      <c r="H198" s="3" t="s">
        <v>27</v>
      </c>
      <c r="I198" s="3" t="s">
        <v>28</v>
      </c>
      <c r="J198" s="3"/>
      <c r="K198" s="3" t="s">
        <v>21</v>
      </c>
      <c r="L198" s="3" t="s">
        <v>21</v>
      </c>
      <c r="M198" s="10">
        <v>108</v>
      </c>
      <c r="N198" s="3" t="s">
        <v>467</v>
      </c>
      <c r="O198" s="14" t="str">
        <f>HYPERLINK("https://workshop.360view.link/360viewer/360view.html?d=0706251-A208", "Video 360°")</f>
        <v>Video 360°</v>
      </c>
      <c r="P198" s="11" t="s">
        <v>468</v>
      </c>
      <c r="Q198" s="3" t="s">
        <v>24</v>
      </c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</row>
    <row r="199" spans="1:100" ht="21" customHeight="1" x14ac:dyDescent="0.3">
      <c r="A199" s="3">
        <v>198</v>
      </c>
      <c r="B199" s="3" t="s">
        <v>465</v>
      </c>
      <c r="C199" s="3" t="s">
        <v>16</v>
      </c>
      <c r="D199" s="3" t="s">
        <v>26</v>
      </c>
      <c r="E199" s="3" t="s">
        <v>26</v>
      </c>
      <c r="F199" s="3" t="s">
        <v>147</v>
      </c>
      <c r="G199" s="9">
        <v>1.06</v>
      </c>
      <c r="H199" s="3" t="s">
        <v>406</v>
      </c>
      <c r="I199" s="3" t="s">
        <v>36</v>
      </c>
      <c r="J199" s="3"/>
      <c r="K199" s="3"/>
      <c r="L199" s="3"/>
      <c r="M199" s="10"/>
      <c r="N199" s="3"/>
      <c r="O199" s="14"/>
      <c r="P199" s="11"/>
      <c r="Q199" s="3" t="s">
        <v>24</v>
      </c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</row>
    <row r="200" spans="1:100" ht="21" customHeight="1" x14ac:dyDescent="0.3">
      <c r="A200" s="3">
        <v>199</v>
      </c>
      <c r="B200" s="3" t="s">
        <v>469</v>
      </c>
      <c r="C200" s="3" t="s">
        <v>16</v>
      </c>
      <c r="D200" s="3" t="s">
        <v>26</v>
      </c>
      <c r="E200" s="3" t="s">
        <v>26</v>
      </c>
      <c r="F200" s="3" t="s">
        <v>47</v>
      </c>
      <c r="G200" s="9">
        <v>1.05</v>
      </c>
      <c r="H200" s="3" t="s">
        <v>27</v>
      </c>
      <c r="I200" s="3" t="s">
        <v>20</v>
      </c>
      <c r="J200" s="3" t="s">
        <v>21</v>
      </c>
      <c r="K200" s="3" t="s">
        <v>21</v>
      </c>
      <c r="L200" s="3" t="s">
        <v>21</v>
      </c>
      <c r="M200" s="10">
        <v>108</v>
      </c>
      <c r="N200" s="3" t="s">
        <v>470</v>
      </c>
      <c r="O200" s="14" t="str">
        <f>HYPERLINK("https://workshop.360view.link/360viewer/360view.html?d=0906256-A111", "Video 360°")</f>
        <v>Video 360°</v>
      </c>
      <c r="P200" s="11" t="s">
        <v>471</v>
      </c>
      <c r="Q200" s="3" t="s">
        <v>24</v>
      </c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</row>
    <row r="201" spans="1:100" ht="21" customHeight="1" x14ac:dyDescent="0.3">
      <c r="A201" s="3">
        <v>200</v>
      </c>
      <c r="B201" s="3" t="s">
        <v>475</v>
      </c>
      <c r="C201" s="3" t="s">
        <v>16</v>
      </c>
      <c r="D201" s="3" t="s">
        <v>26</v>
      </c>
      <c r="E201" s="3" t="s">
        <v>26</v>
      </c>
      <c r="F201" s="3" t="s">
        <v>47</v>
      </c>
      <c r="G201" s="9">
        <v>1.05</v>
      </c>
      <c r="H201" s="3" t="s">
        <v>313</v>
      </c>
      <c r="I201" s="3" t="s">
        <v>36</v>
      </c>
      <c r="J201" s="3" t="s">
        <v>21</v>
      </c>
      <c r="K201" s="3" t="s">
        <v>21</v>
      </c>
      <c r="L201" s="3" t="s">
        <v>83</v>
      </c>
      <c r="M201" s="10">
        <v>108</v>
      </c>
      <c r="N201" s="3" t="s">
        <v>476</v>
      </c>
      <c r="O201" s="14" t="str">
        <f>HYPERLINK("https://workshop.360view.link/360viewer/360view.html?d=0906257-A166", "Video 360°")</f>
        <v>Video 360°</v>
      </c>
      <c r="P201" s="11" t="s">
        <v>477</v>
      </c>
      <c r="Q201" s="3" t="s">
        <v>24</v>
      </c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</row>
    <row r="202" spans="1:100" ht="21" customHeight="1" x14ac:dyDescent="0.3">
      <c r="A202" s="3">
        <v>201</v>
      </c>
      <c r="B202" s="3" t="s">
        <v>472</v>
      </c>
      <c r="C202" s="3" t="s">
        <v>16</v>
      </c>
      <c r="D202" s="3" t="s">
        <v>26</v>
      </c>
      <c r="E202" s="3" t="s">
        <v>26</v>
      </c>
      <c r="F202" s="3" t="s">
        <v>62</v>
      </c>
      <c r="G202" s="9">
        <v>1.05</v>
      </c>
      <c r="H202" s="3" t="s">
        <v>27</v>
      </c>
      <c r="I202" s="3" t="s">
        <v>28</v>
      </c>
      <c r="J202" s="3"/>
      <c r="K202" s="3" t="s">
        <v>83</v>
      </c>
      <c r="L202" s="3" t="s">
        <v>83</v>
      </c>
      <c r="M202" s="10">
        <v>108</v>
      </c>
      <c r="N202" s="3" t="s">
        <v>473</v>
      </c>
      <c r="O202" s="14" t="str">
        <f>HYPERLINK("https://workshop.360view.link/360viewer/360view.html?d=3005252-A123-PINK", "Video 360°")</f>
        <v>Video 360°</v>
      </c>
      <c r="P202" s="11" t="s">
        <v>474</v>
      </c>
      <c r="Q202" s="3" t="s">
        <v>24</v>
      </c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</row>
    <row r="203" spans="1:100" ht="21" customHeight="1" x14ac:dyDescent="0.3">
      <c r="A203" s="3">
        <v>202</v>
      </c>
      <c r="B203" s="3" t="s">
        <v>478</v>
      </c>
      <c r="C203" s="3" t="s">
        <v>16</v>
      </c>
      <c r="D203" s="3" t="s">
        <v>26</v>
      </c>
      <c r="E203" s="3" t="s">
        <v>26</v>
      </c>
      <c r="F203" s="3" t="s">
        <v>47</v>
      </c>
      <c r="G203" s="9">
        <v>1.04</v>
      </c>
      <c r="H203" s="3" t="s">
        <v>63</v>
      </c>
      <c r="I203" s="3" t="s">
        <v>20</v>
      </c>
      <c r="J203" s="3" t="s">
        <v>21</v>
      </c>
      <c r="K203" s="3" t="s">
        <v>21</v>
      </c>
      <c r="L203" s="3" t="s">
        <v>83</v>
      </c>
      <c r="M203" s="10">
        <v>80</v>
      </c>
      <c r="N203" s="3" t="s">
        <v>479</v>
      </c>
      <c r="O203" s="14"/>
      <c r="P203" s="11"/>
      <c r="Q203" s="3" t="s">
        <v>24</v>
      </c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</row>
    <row r="204" spans="1:100" ht="21" customHeight="1" x14ac:dyDescent="0.3">
      <c r="A204" s="3">
        <v>203</v>
      </c>
      <c r="B204" s="3" t="s">
        <v>480</v>
      </c>
      <c r="C204" s="3" t="s">
        <v>16</v>
      </c>
      <c r="D204" s="3" t="s">
        <v>26</v>
      </c>
      <c r="E204" s="3" t="s">
        <v>26</v>
      </c>
      <c r="F204" s="3" t="s">
        <v>47</v>
      </c>
      <c r="G204" s="9">
        <v>1.04</v>
      </c>
      <c r="H204" s="3" t="s">
        <v>67</v>
      </c>
      <c r="I204" s="3" t="s">
        <v>36</v>
      </c>
      <c r="J204" s="3" t="s">
        <v>21</v>
      </c>
      <c r="K204" s="3" t="s">
        <v>21</v>
      </c>
      <c r="L204" s="3" t="s">
        <v>21</v>
      </c>
      <c r="M204" s="10"/>
      <c r="N204" s="3" t="s">
        <v>481</v>
      </c>
      <c r="O204" s="14"/>
      <c r="P204" s="11"/>
      <c r="Q204" s="3" t="s">
        <v>24</v>
      </c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</row>
    <row r="205" spans="1:100" ht="21" customHeight="1" x14ac:dyDescent="0.3">
      <c r="A205" s="3">
        <v>204</v>
      </c>
      <c r="B205" s="3" t="s">
        <v>482</v>
      </c>
      <c r="C205" s="3" t="s">
        <v>16</v>
      </c>
      <c r="D205" s="3" t="s">
        <v>26</v>
      </c>
      <c r="E205" s="3" t="s">
        <v>26</v>
      </c>
      <c r="F205" s="3" t="s">
        <v>58</v>
      </c>
      <c r="G205" s="9">
        <v>1.04</v>
      </c>
      <c r="H205" s="3" t="s">
        <v>67</v>
      </c>
      <c r="I205" s="3" t="s">
        <v>36</v>
      </c>
      <c r="J205" s="3"/>
      <c r="K205" s="3" t="s">
        <v>21</v>
      </c>
      <c r="L205" s="3" t="s">
        <v>21</v>
      </c>
      <c r="M205" s="10"/>
      <c r="N205" s="3" t="s">
        <v>483</v>
      </c>
      <c r="O205" s="14"/>
      <c r="P205" s="11"/>
      <c r="Q205" s="3" t="s">
        <v>24</v>
      </c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</row>
    <row r="206" spans="1:100" ht="21" customHeight="1" x14ac:dyDescent="0.3">
      <c r="A206" s="3">
        <v>205</v>
      </c>
      <c r="B206" s="3" t="s">
        <v>752</v>
      </c>
      <c r="C206" s="3" t="s">
        <v>16</v>
      </c>
      <c r="D206" s="3" t="s">
        <v>26</v>
      </c>
      <c r="E206" s="3" t="s">
        <v>26</v>
      </c>
      <c r="F206" s="3" t="s">
        <v>35</v>
      </c>
      <c r="G206" s="9">
        <v>1.04</v>
      </c>
      <c r="H206" s="3" t="s">
        <v>281</v>
      </c>
      <c r="I206" s="3"/>
      <c r="J206" s="3"/>
      <c r="K206" s="3"/>
      <c r="L206" s="3"/>
      <c r="M206" s="10"/>
      <c r="N206" s="3" t="s">
        <v>780</v>
      </c>
      <c r="O206" s="14"/>
      <c r="P206" s="11"/>
      <c r="Q206" s="3" t="s">
        <v>24</v>
      </c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</row>
    <row r="207" spans="1:100" ht="21" customHeight="1" x14ac:dyDescent="0.3">
      <c r="A207" s="3">
        <v>206</v>
      </c>
      <c r="B207" s="3" t="s">
        <v>753</v>
      </c>
      <c r="C207" s="3" t="s">
        <v>16</v>
      </c>
      <c r="D207" s="3" t="s">
        <v>26</v>
      </c>
      <c r="E207" s="3" t="s">
        <v>26</v>
      </c>
      <c r="F207" s="3" t="s">
        <v>18</v>
      </c>
      <c r="G207" s="9">
        <v>1.04</v>
      </c>
      <c r="H207" s="3" t="s">
        <v>406</v>
      </c>
      <c r="I207" s="3"/>
      <c r="J207" s="3"/>
      <c r="K207" s="3"/>
      <c r="L207" s="3"/>
      <c r="M207" s="10"/>
      <c r="N207" s="3" t="s">
        <v>779</v>
      </c>
      <c r="O207" s="14"/>
      <c r="P207" s="11"/>
      <c r="Q207" s="3" t="s">
        <v>24</v>
      </c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</row>
    <row r="208" spans="1:100" ht="21" customHeight="1" x14ac:dyDescent="0.3">
      <c r="A208" s="3">
        <v>207</v>
      </c>
      <c r="B208" s="3" t="s">
        <v>755</v>
      </c>
      <c r="C208" s="3" t="s">
        <v>16</v>
      </c>
      <c r="D208" s="3" t="s">
        <v>26</v>
      </c>
      <c r="E208" s="3" t="s">
        <v>26</v>
      </c>
      <c r="F208" s="3" t="s">
        <v>87</v>
      </c>
      <c r="G208" s="9">
        <v>1.03</v>
      </c>
      <c r="H208" s="3" t="s">
        <v>406</v>
      </c>
      <c r="I208" s="3"/>
      <c r="J208" s="3"/>
      <c r="K208" s="3"/>
      <c r="L208" s="3"/>
      <c r="M208" s="10"/>
      <c r="N208" s="3" t="s">
        <v>782</v>
      </c>
      <c r="O208" s="14"/>
      <c r="P208" s="11"/>
      <c r="Q208" s="3" t="s">
        <v>24</v>
      </c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</row>
    <row r="209" spans="1:100" ht="21" customHeight="1" x14ac:dyDescent="0.3">
      <c r="A209" s="3">
        <v>208</v>
      </c>
      <c r="B209" s="3" t="s">
        <v>484</v>
      </c>
      <c r="C209" s="3" t="s">
        <v>16</v>
      </c>
      <c r="D209" s="3" t="s">
        <v>26</v>
      </c>
      <c r="E209" s="3" t="s">
        <v>26</v>
      </c>
      <c r="F209" s="3" t="s">
        <v>47</v>
      </c>
      <c r="G209" s="9">
        <v>1.03</v>
      </c>
      <c r="H209" s="3" t="s">
        <v>63</v>
      </c>
      <c r="I209" s="3" t="s">
        <v>485</v>
      </c>
      <c r="J209" s="3" t="s">
        <v>21</v>
      </c>
      <c r="K209" s="3" t="s">
        <v>21</v>
      </c>
      <c r="L209" s="3" t="s">
        <v>21</v>
      </c>
      <c r="M209" s="10"/>
      <c r="N209" s="3"/>
      <c r="O209" s="14"/>
      <c r="P209" s="11"/>
      <c r="Q209" s="3" t="s">
        <v>24</v>
      </c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</row>
    <row r="210" spans="1:100" ht="21" customHeight="1" x14ac:dyDescent="0.3">
      <c r="A210" s="3">
        <v>209</v>
      </c>
      <c r="B210" s="3" t="s">
        <v>486</v>
      </c>
      <c r="C210" s="3" t="s">
        <v>16</v>
      </c>
      <c r="D210" s="3" t="s">
        <v>26</v>
      </c>
      <c r="E210" s="3" t="s">
        <v>26</v>
      </c>
      <c r="F210" s="3" t="s">
        <v>47</v>
      </c>
      <c r="G210" s="9">
        <v>1.03</v>
      </c>
      <c r="H210" s="3" t="s">
        <v>27</v>
      </c>
      <c r="I210" s="3" t="s">
        <v>20</v>
      </c>
      <c r="J210" s="3" t="s">
        <v>21</v>
      </c>
      <c r="K210" s="3" t="s">
        <v>21</v>
      </c>
      <c r="L210" s="3" t="s">
        <v>83</v>
      </c>
      <c r="M210" s="10">
        <v>108</v>
      </c>
      <c r="N210" s="3" t="s">
        <v>487</v>
      </c>
      <c r="O210" s="14" t="str">
        <f>HYPERLINK("https://workshop.360view.link/360viewer/360view.html?d=0906252-A112", "Video 360°")</f>
        <v>Video 360°</v>
      </c>
      <c r="P210" s="11" t="s">
        <v>488</v>
      </c>
      <c r="Q210" s="3" t="s">
        <v>24</v>
      </c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</row>
    <row r="211" spans="1:100" ht="21" customHeight="1" x14ac:dyDescent="0.3">
      <c r="A211" s="3">
        <v>210</v>
      </c>
      <c r="B211" s="3" t="s">
        <v>754</v>
      </c>
      <c r="C211" s="3" t="s">
        <v>16</v>
      </c>
      <c r="D211" s="3" t="s">
        <v>26</v>
      </c>
      <c r="E211" s="3" t="s">
        <v>26</v>
      </c>
      <c r="F211" s="3" t="s">
        <v>147</v>
      </c>
      <c r="G211" s="9">
        <v>1.03</v>
      </c>
      <c r="H211" s="3" t="s">
        <v>406</v>
      </c>
      <c r="I211" s="3"/>
      <c r="J211" s="3"/>
      <c r="K211" s="3"/>
      <c r="L211" s="3"/>
      <c r="M211" s="10"/>
      <c r="N211" s="3" t="s">
        <v>781</v>
      </c>
      <c r="O211" s="14"/>
      <c r="P211" s="11"/>
      <c r="Q211" s="3" t="s">
        <v>24</v>
      </c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</row>
    <row r="212" spans="1:100" ht="21" customHeight="1" x14ac:dyDescent="0.3">
      <c r="A212" s="3">
        <v>211</v>
      </c>
      <c r="B212" s="3" t="s">
        <v>757</v>
      </c>
      <c r="C212" s="3" t="s">
        <v>16</v>
      </c>
      <c r="D212" s="3" t="s">
        <v>26</v>
      </c>
      <c r="E212" s="3" t="s">
        <v>26</v>
      </c>
      <c r="F212" s="3" t="s">
        <v>35</v>
      </c>
      <c r="G212" s="9">
        <v>1.02</v>
      </c>
      <c r="H212" s="3" t="s">
        <v>406</v>
      </c>
      <c r="I212" s="3"/>
      <c r="J212" s="3"/>
      <c r="K212" s="3"/>
      <c r="L212" s="3"/>
      <c r="M212" s="10"/>
      <c r="N212" s="3" t="s">
        <v>783</v>
      </c>
      <c r="O212" s="14"/>
      <c r="P212" s="11"/>
      <c r="Q212" s="3" t="s">
        <v>24</v>
      </c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</row>
    <row r="213" spans="1:100" ht="21" customHeight="1" x14ac:dyDescent="0.3">
      <c r="A213" s="3">
        <v>212</v>
      </c>
      <c r="B213" s="3" t="s">
        <v>756</v>
      </c>
      <c r="C213" s="3" t="s">
        <v>16</v>
      </c>
      <c r="D213" s="3" t="s">
        <v>26</v>
      </c>
      <c r="E213" s="3" t="s">
        <v>26</v>
      </c>
      <c r="F213" s="3" t="s">
        <v>35</v>
      </c>
      <c r="G213" s="9">
        <v>1.02</v>
      </c>
      <c r="H213" s="3" t="s">
        <v>406</v>
      </c>
      <c r="I213" s="3"/>
      <c r="J213" s="3"/>
      <c r="K213" s="3"/>
      <c r="L213" s="3"/>
      <c r="M213" s="10"/>
      <c r="N213" s="3" t="s">
        <v>784</v>
      </c>
      <c r="O213" s="14"/>
      <c r="P213" s="11"/>
      <c r="Q213" s="3" t="s">
        <v>24</v>
      </c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</row>
    <row r="214" spans="1:100" ht="21" customHeight="1" x14ac:dyDescent="0.3">
      <c r="A214" s="3">
        <v>213</v>
      </c>
      <c r="B214" s="3" t="s">
        <v>498</v>
      </c>
      <c r="C214" s="3" t="s">
        <v>16</v>
      </c>
      <c r="D214" s="3" t="s">
        <v>26</v>
      </c>
      <c r="E214" s="3" t="s">
        <v>26</v>
      </c>
      <c r="F214" s="3" t="s">
        <v>186</v>
      </c>
      <c r="G214" s="9">
        <v>1.02</v>
      </c>
      <c r="H214" s="3" t="s">
        <v>67</v>
      </c>
      <c r="I214" s="3" t="s">
        <v>36</v>
      </c>
      <c r="J214" s="3"/>
      <c r="K214" s="3" t="s">
        <v>21</v>
      </c>
      <c r="L214" s="3" t="s">
        <v>83</v>
      </c>
      <c r="M214" s="10"/>
      <c r="N214" s="3" t="s">
        <v>499</v>
      </c>
      <c r="O214" s="14"/>
      <c r="P214" s="11"/>
      <c r="Q214" s="3" t="s">
        <v>24</v>
      </c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</row>
    <row r="215" spans="1:100" ht="21" customHeight="1" x14ac:dyDescent="0.3">
      <c r="A215" s="3">
        <v>214</v>
      </c>
      <c r="B215" s="3" t="s">
        <v>500</v>
      </c>
      <c r="C215" s="3" t="s">
        <v>16</v>
      </c>
      <c r="D215" s="3" t="s">
        <v>26</v>
      </c>
      <c r="E215" s="3" t="s">
        <v>26</v>
      </c>
      <c r="F215" s="3" t="s">
        <v>47</v>
      </c>
      <c r="G215" s="9">
        <v>1.02</v>
      </c>
      <c r="H215" s="3" t="s">
        <v>27</v>
      </c>
      <c r="I215" s="3" t="s">
        <v>28</v>
      </c>
      <c r="J215" s="3" t="s">
        <v>21</v>
      </c>
      <c r="K215" s="3" t="s">
        <v>21</v>
      </c>
      <c r="L215" s="3" t="s">
        <v>83</v>
      </c>
      <c r="M215" s="10"/>
      <c r="N215" s="3" t="s">
        <v>501</v>
      </c>
      <c r="O215" s="14"/>
      <c r="P215" s="11"/>
      <c r="Q215" s="3" t="s">
        <v>24</v>
      </c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</row>
    <row r="216" spans="1:100" ht="21" customHeight="1" x14ac:dyDescent="0.3">
      <c r="A216" s="3">
        <v>215</v>
      </c>
      <c r="B216" s="3" t="s">
        <v>758</v>
      </c>
      <c r="C216" s="3" t="s">
        <v>16</v>
      </c>
      <c r="D216" s="3" t="s">
        <v>26</v>
      </c>
      <c r="E216" s="3" t="s">
        <v>26</v>
      </c>
      <c r="F216" s="3" t="s">
        <v>147</v>
      </c>
      <c r="G216" s="9">
        <v>1.02</v>
      </c>
      <c r="H216" s="3" t="s">
        <v>406</v>
      </c>
      <c r="I216" s="3"/>
      <c r="J216" s="3"/>
      <c r="K216" s="3"/>
      <c r="L216" s="3"/>
      <c r="M216" s="10"/>
      <c r="N216" s="3" t="s">
        <v>785</v>
      </c>
      <c r="O216" s="14"/>
      <c r="P216" s="11"/>
      <c r="Q216" s="3" t="s">
        <v>24</v>
      </c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</row>
    <row r="217" spans="1:100" ht="21" customHeight="1" x14ac:dyDescent="0.3">
      <c r="A217" s="3">
        <v>216</v>
      </c>
      <c r="B217" s="3" t="s">
        <v>490</v>
      </c>
      <c r="C217" s="3" t="s">
        <v>16</v>
      </c>
      <c r="D217" s="3" t="s">
        <v>26</v>
      </c>
      <c r="E217" s="3" t="s">
        <v>26</v>
      </c>
      <c r="F217" s="3" t="s">
        <v>35</v>
      </c>
      <c r="G217" s="9">
        <v>1.02</v>
      </c>
      <c r="H217" s="3" t="s">
        <v>27</v>
      </c>
      <c r="I217" s="3" t="s">
        <v>28</v>
      </c>
      <c r="J217" s="3"/>
      <c r="K217" s="3" t="s">
        <v>21</v>
      </c>
      <c r="L217" s="3" t="s">
        <v>83</v>
      </c>
      <c r="M217" s="10">
        <v>108</v>
      </c>
      <c r="N217" s="3" t="s">
        <v>491</v>
      </c>
      <c r="O217" s="14" t="str">
        <f>HYPERLINK("https://workshop.360view.link/360viewer/360view.html?d=0706254-A220", "Video 360°")</f>
        <v>Video 360°</v>
      </c>
      <c r="P217" s="11" t="s">
        <v>492</v>
      </c>
      <c r="Q217" s="3" t="s">
        <v>24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</row>
    <row r="218" spans="1:100" ht="21" customHeight="1" x14ac:dyDescent="0.3">
      <c r="A218" s="3">
        <v>217</v>
      </c>
      <c r="B218" s="3" t="s">
        <v>496</v>
      </c>
      <c r="C218" s="3" t="s">
        <v>16</v>
      </c>
      <c r="D218" s="3" t="s">
        <v>26</v>
      </c>
      <c r="E218" s="3" t="s">
        <v>26</v>
      </c>
      <c r="F218" s="3" t="s">
        <v>497</v>
      </c>
      <c r="G218" s="9">
        <v>1.02</v>
      </c>
      <c r="H218" s="3" t="s">
        <v>50</v>
      </c>
      <c r="I218" s="3" t="s">
        <v>20</v>
      </c>
      <c r="J218" s="3"/>
      <c r="K218" s="3" t="s">
        <v>21</v>
      </c>
      <c r="L218" s="3" t="s">
        <v>83</v>
      </c>
      <c r="M218" s="10"/>
      <c r="N218" s="3"/>
      <c r="O218" s="14"/>
      <c r="P218" s="11"/>
      <c r="Q218" s="3" t="s">
        <v>24</v>
      </c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</row>
    <row r="219" spans="1:100" ht="21" customHeight="1" x14ac:dyDescent="0.3">
      <c r="A219" s="3">
        <v>218</v>
      </c>
      <c r="B219" s="3" t="s">
        <v>489</v>
      </c>
      <c r="C219" s="3" t="s">
        <v>16</v>
      </c>
      <c r="D219" s="3" t="s">
        <v>26</v>
      </c>
      <c r="E219" s="3" t="s">
        <v>26</v>
      </c>
      <c r="F219" s="3" t="s">
        <v>166</v>
      </c>
      <c r="G219" s="9">
        <v>1.02</v>
      </c>
      <c r="H219" s="3" t="s">
        <v>48</v>
      </c>
      <c r="I219" s="3" t="s">
        <v>68</v>
      </c>
      <c r="J219" s="3"/>
      <c r="K219" s="3" t="s">
        <v>21</v>
      </c>
      <c r="L219" s="3" t="s">
        <v>83</v>
      </c>
      <c r="M219" s="10"/>
      <c r="N219" s="3"/>
      <c r="O219" s="14"/>
      <c r="P219" s="11"/>
      <c r="Q219" s="3" t="s">
        <v>24</v>
      </c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</row>
    <row r="220" spans="1:100" ht="21" customHeight="1" x14ac:dyDescent="0.3">
      <c r="A220" s="3">
        <v>219</v>
      </c>
      <c r="B220" s="3" t="s">
        <v>502</v>
      </c>
      <c r="C220" s="3" t="s">
        <v>16</v>
      </c>
      <c r="D220" s="3" t="s">
        <v>26</v>
      </c>
      <c r="E220" s="3" t="s">
        <v>26</v>
      </c>
      <c r="F220" s="3" t="s">
        <v>161</v>
      </c>
      <c r="G220" s="9">
        <v>1.02</v>
      </c>
      <c r="H220" s="3" t="s">
        <v>19</v>
      </c>
      <c r="I220" s="3" t="s">
        <v>36</v>
      </c>
      <c r="J220" s="3"/>
      <c r="K220" s="3" t="s">
        <v>21</v>
      </c>
      <c r="L220" s="3" t="s">
        <v>21</v>
      </c>
      <c r="M220" s="10">
        <v>108</v>
      </c>
      <c r="N220" s="3" t="s">
        <v>503</v>
      </c>
      <c r="O220" s="14" t="str">
        <f>HYPERLINK("https://workshop.360view.link/360viewer/360view.html?d=0706256-A217", "Video 360°")</f>
        <v>Video 360°</v>
      </c>
      <c r="P220" s="11" t="s">
        <v>504</v>
      </c>
      <c r="Q220" s="3" t="s">
        <v>24</v>
      </c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</row>
    <row r="221" spans="1:100" ht="21" customHeight="1" x14ac:dyDescent="0.3">
      <c r="A221" s="3">
        <v>220</v>
      </c>
      <c r="B221" s="3" t="s">
        <v>493</v>
      </c>
      <c r="C221" s="3" t="s">
        <v>16</v>
      </c>
      <c r="D221" s="3" t="s">
        <v>26</v>
      </c>
      <c r="E221" s="3" t="s">
        <v>26</v>
      </c>
      <c r="F221" s="3" t="s">
        <v>47</v>
      </c>
      <c r="G221" s="9">
        <v>1.02</v>
      </c>
      <c r="H221" s="3" t="s">
        <v>27</v>
      </c>
      <c r="I221" s="3" t="s">
        <v>20</v>
      </c>
      <c r="J221" s="3" t="s">
        <v>21</v>
      </c>
      <c r="K221" s="3" t="s">
        <v>83</v>
      </c>
      <c r="L221" s="3" t="s">
        <v>83</v>
      </c>
      <c r="M221" s="10">
        <v>108</v>
      </c>
      <c r="N221" s="3" t="s">
        <v>494</v>
      </c>
      <c r="O221" s="14" t="str">
        <f>HYPERLINK("https://workshop.360view.link/360viewer/360view.html?d=1706253-A120", "Video 360°")</f>
        <v>Video 360°</v>
      </c>
      <c r="P221" s="11" t="s">
        <v>495</v>
      </c>
      <c r="Q221" s="3" t="s">
        <v>24</v>
      </c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</row>
    <row r="222" spans="1:100" ht="21" customHeight="1" x14ac:dyDescent="0.3">
      <c r="A222" s="3">
        <v>221</v>
      </c>
      <c r="B222" s="3" t="s">
        <v>682</v>
      </c>
      <c r="C222" s="3" t="s">
        <v>16</v>
      </c>
      <c r="D222" s="3" t="s">
        <v>26</v>
      </c>
      <c r="E222" s="3" t="s">
        <v>26</v>
      </c>
      <c r="F222" s="3" t="s">
        <v>186</v>
      </c>
      <c r="G222" s="9">
        <v>1.01</v>
      </c>
      <c r="H222" s="3" t="s">
        <v>63</v>
      </c>
      <c r="I222" s="3" t="s">
        <v>28</v>
      </c>
      <c r="J222" s="3"/>
      <c r="K222" s="3"/>
      <c r="L222" s="3"/>
      <c r="M222" s="10"/>
      <c r="N222" s="3"/>
      <c r="O222" s="14"/>
      <c r="P222" s="11"/>
      <c r="Q222" s="3" t="s">
        <v>24</v>
      </c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</row>
    <row r="223" spans="1:100" ht="21" customHeight="1" x14ac:dyDescent="0.3">
      <c r="A223" s="3">
        <v>222</v>
      </c>
      <c r="B223" s="3" t="s">
        <v>529</v>
      </c>
      <c r="C223" s="3" t="s">
        <v>16</v>
      </c>
      <c r="D223" s="3" t="s">
        <v>26</v>
      </c>
      <c r="E223" s="3" t="s">
        <v>26</v>
      </c>
      <c r="F223" s="3" t="s">
        <v>166</v>
      </c>
      <c r="G223" s="9">
        <v>1.01</v>
      </c>
      <c r="H223" s="3" t="s">
        <v>88</v>
      </c>
      <c r="I223" s="3" t="s">
        <v>20</v>
      </c>
      <c r="J223" s="3"/>
      <c r="K223" s="3"/>
      <c r="L223" s="3"/>
      <c r="M223" s="10"/>
      <c r="N223" s="3"/>
      <c r="O223" s="14"/>
      <c r="P223" s="11"/>
      <c r="Q223" s="3" t="s">
        <v>24</v>
      </c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</row>
    <row r="224" spans="1:100" ht="21" customHeight="1" x14ac:dyDescent="0.3">
      <c r="A224" s="3">
        <v>223</v>
      </c>
      <c r="B224" s="3" t="s">
        <v>515</v>
      </c>
      <c r="C224" s="3" t="s">
        <v>16</v>
      </c>
      <c r="D224" s="3" t="s">
        <v>26</v>
      </c>
      <c r="E224" s="3" t="s">
        <v>26</v>
      </c>
      <c r="F224" s="3" t="s">
        <v>157</v>
      </c>
      <c r="G224" s="9">
        <v>1.01</v>
      </c>
      <c r="H224" s="3" t="s">
        <v>88</v>
      </c>
      <c r="I224" s="3" t="s">
        <v>28</v>
      </c>
      <c r="J224" s="3"/>
      <c r="K224" s="3" t="s">
        <v>21</v>
      </c>
      <c r="L224" s="3" t="s">
        <v>83</v>
      </c>
      <c r="M224" s="10">
        <v>108</v>
      </c>
      <c r="N224" s="3" t="s">
        <v>516</v>
      </c>
      <c r="O224" s="14" t="str">
        <f>HYPERLINK("https://workshop.360view.link/360viewer/360view.html?d=0906255-A171", "Video 360°")</f>
        <v>Video 360°</v>
      </c>
      <c r="P224" s="11" t="s">
        <v>517</v>
      </c>
      <c r="Q224" s="3" t="s">
        <v>24</v>
      </c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</row>
    <row r="225" spans="1:100" ht="21" customHeight="1" x14ac:dyDescent="0.3">
      <c r="A225" s="3">
        <v>224</v>
      </c>
      <c r="B225" s="3" t="s">
        <v>511</v>
      </c>
      <c r="C225" s="3" t="s">
        <v>16</v>
      </c>
      <c r="D225" s="3" t="s">
        <v>26</v>
      </c>
      <c r="E225" s="3" t="s">
        <v>26</v>
      </c>
      <c r="F225" s="3" t="s">
        <v>246</v>
      </c>
      <c r="G225" s="9">
        <v>1.01</v>
      </c>
      <c r="H225" s="3" t="s">
        <v>88</v>
      </c>
      <c r="I225" s="3" t="s">
        <v>28</v>
      </c>
      <c r="J225" s="3"/>
      <c r="K225" s="3" t="s">
        <v>21</v>
      </c>
      <c r="L225" s="3" t="s">
        <v>21</v>
      </c>
      <c r="M225" s="10">
        <v>108</v>
      </c>
      <c r="N225" s="3" t="s">
        <v>512</v>
      </c>
      <c r="O225" s="14" t="str">
        <f>HYPERLINK("https://workshop.360view.link/360viewer/360view.html?d=0906253-A244", "Video 360°")</f>
        <v>Video 360°</v>
      </c>
      <c r="P225" s="11" t="s">
        <v>513</v>
      </c>
      <c r="Q225" s="3" t="s">
        <v>24</v>
      </c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</row>
    <row r="226" spans="1:100" ht="21" customHeight="1" x14ac:dyDescent="0.3">
      <c r="A226" s="3">
        <v>225</v>
      </c>
      <c r="B226" s="3" t="s">
        <v>683</v>
      </c>
      <c r="C226" s="3" t="s">
        <v>16</v>
      </c>
      <c r="D226" s="3" t="s">
        <v>26</v>
      </c>
      <c r="E226" s="3" t="s">
        <v>26</v>
      </c>
      <c r="F226" s="3" t="s">
        <v>35</v>
      </c>
      <c r="G226" s="9">
        <v>1.01</v>
      </c>
      <c r="H226" s="3" t="s">
        <v>88</v>
      </c>
      <c r="I226" s="3" t="s">
        <v>28</v>
      </c>
      <c r="J226" s="3"/>
      <c r="K226" s="3" t="s">
        <v>21</v>
      </c>
      <c r="L226" s="3" t="s">
        <v>21</v>
      </c>
      <c r="M226" s="10">
        <v>108</v>
      </c>
      <c r="N226" s="3" t="s">
        <v>759</v>
      </c>
      <c r="O226" s="14" t="str">
        <f>HYPERLINK("https://workshop.360view.link/360viewer/360view.html?d=0808257-3841-1-D", "Video 360°")</f>
        <v>Video 360°</v>
      </c>
      <c r="P226" s="11" t="s">
        <v>760</v>
      </c>
      <c r="Q226" s="3" t="s">
        <v>24</v>
      </c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</row>
    <row r="227" spans="1:100" ht="21" customHeight="1" x14ac:dyDescent="0.3">
      <c r="A227" s="3">
        <v>226</v>
      </c>
      <c r="B227" s="3" t="s">
        <v>505</v>
      </c>
      <c r="C227" s="3" t="s">
        <v>16</v>
      </c>
      <c r="D227" s="3" t="s">
        <v>26</v>
      </c>
      <c r="E227" s="3" t="s">
        <v>26</v>
      </c>
      <c r="F227" s="3" t="s">
        <v>186</v>
      </c>
      <c r="G227" s="9">
        <v>1.01</v>
      </c>
      <c r="H227" s="3" t="s">
        <v>27</v>
      </c>
      <c r="I227" s="3" t="s">
        <v>68</v>
      </c>
      <c r="J227" s="3"/>
      <c r="K227" s="3" t="s">
        <v>83</v>
      </c>
      <c r="L227" s="3" t="s">
        <v>83</v>
      </c>
      <c r="M227" s="10">
        <v>108</v>
      </c>
      <c r="N227" s="3" t="s">
        <v>506</v>
      </c>
      <c r="O227" s="14" t="str">
        <f>HYPERLINK("https://workshop.360view.link/360viewer/360view.html?d=1706255-A127", "Video 360°")</f>
        <v>Video 360°</v>
      </c>
      <c r="P227" s="11" t="s">
        <v>507</v>
      </c>
      <c r="Q227" s="3" t="s">
        <v>24</v>
      </c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</row>
    <row r="228" spans="1:100" ht="21" customHeight="1" x14ac:dyDescent="0.3">
      <c r="A228" s="3">
        <v>227</v>
      </c>
      <c r="B228" s="3" t="s">
        <v>508</v>
      </c>
      <c r="C228" s="3" t="s">
        <v>16</v>
      </c>
      <c r="D228" s="3" t="s">
        <v>26</v>
      </c>
      <c r="E228" s="3" t="s">
        <v>26</v>
      </c>
      <c r="F228" s="3" t="s">
        <v>47</v>
      </c>
      <c r="G228" s="9">
        <v>1.01</v>
      </c>
      <c r="H228" s="3" t="s">
        <v>88</v>
      </c>
      <c r="I228" s="3" t="s">
        <v>28</v>
      </c>
      <c r="J228" s="3" t="s">
        <v>21</v>
      </c>
      <c r="K228" s="3" t="s">
        <v>21</v>
      </c>
      <c r="L228" s="3" t="s">
        <v>21</v>
      </c>
      <c r="M228" s="10">
        <v>108</v>
      </c>
      <c r="N228" s="3" t="s">
        <v>509</v>
      </c>
      <c r="O228" s="14" t="str">
        <f>HYPERLINK("https://workshop.360view.link/360viewer/360view.html?d=0906252-A202", "Video 360°")</f>
        <v>Video 360°</v>
      </c>
      <c r="P228" s="11" t="s">
        <v>510</v>
      </c>
      <c r="Q228" s="3" t="s">
        <v>24</v>
      </c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</row>
    <row r="229" spans="1:100" ht="21" customHeight="1" x14ac:dyDescent="0.3">
      <c r="A229" s="3">
        <v>228</v>
      </c>
      <c r="B229" s="3" t="s">
        <v>514</v>
      </c>
      <c r="C229" s="3" t="s">
        <v>16</v>
      </c>
      <c r="D229" s="3" t="s">
        <v>26</v>
      </c>
      <c r="E229" s="3" t="s">
        <v>26</v>
      </c>
      <c r="F229" s="3" t="s">
        <v>161</v>
      </c>
      <c r="G229" s="9">
        <v>1.01</v>
      </c>
      <c r="H229" s="3" t="s">
        <v>67</v>
      </c>
      <c r="I229" s="3" t="s">
        <v>36</v>
      </c>
      <c r="J229" s="3"/>
      <c r="K229" s="3"/>
      <c r="L229" s="3"/>
      <c r="M229" s="10"/>
      <c r="N229" s="3"/>
      <c r="O229" s="14"/>
      <c r="P229" s="11"/>
      <c r="Q229" s="3" t="s">
        <v>24</v>
      </c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</row>
    <row r="230" spans="1:100" ht="21" customHeight="1" x14ac:dyDescent="0.3">
      <c r="A230" s="3">
        <v>229</v>
      </c>
      <c r="B230" s="3" t="s">
        <v>518</v>
      </c>
      <c r="C230" s="3" t="s">
        <v>16</v>
      </c>
      <c r="D230" s="3" t="s">
        <v>26</v>
      </c>
      <c r="E230" s="3" t="s">
        <v>26</v>
      </c>
      <c r="F230" s="3" t="s">
        <v>47</v>
      </c>
      <c r="G230" s="9">
        <v>1.01</v>
      </c>
      <c r="H230" s="3" t="s">
        <v>27</v>
      </c>
      <c r="I230" s="3" t="s">
        <v>20</v>
      </c>
      <c r="J230" s="3" t="s">
        <v>21</v>
      </c>
      <c r="K230" s="3" t="s">
        <v>21</v>
      </c>
      <c r="L230" s="3" t="s">
        <v>21</v>
      </c>
      <c r="M230" s="10">
        <v>149</v>
      </c>
      <c r="N230" s="3" t="s">
        <v>519</v>
      </c>
      <c r="O230" s="14" t="str">
        <f>HYPERLINK("https://workshop.360view.link/360viewer/360view.html?d=0706251-A223", "Video 360°")</f>
        <v>Video 360°</v>
      </c>
      <c r="P230" s="11" t="s">
        <v>520</v>
      </c>
      <c r="Q230" s="3" t="s">
        <v>24</v>
      </c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</row>
    <row r="231" spans="1:100" ht="21" customHeight="1" x14ac:dyDescent="0.3">
      <c r="A231" s="3">
        <v>230</v>
      </c>
      <c r="B231" s="3"/>
      <c r="C231" s="3" t="s">
        <v>16</v>
      </c>
      <c r="D231" s="3" t="s">
        <v>521</v>
      </c>
      <c r="E231" s="3">
        <v>1478799330</v>
      </c>
      <c r="F231" s="3" t="s">
        <v>166</v>
      </c>
      <c r="G231" s="9">
        <v>1.01</v>
      </c>
      <c r="H231" s="3" t="s">
        <v>133</v>
      </c>
      <c r="I231" s="3" t="s">
        <v>525</v>
      </c>
      <c r="J231" s="3"/>
      <c r="K231" s="3" t="s">
        <v>21</v>
      </c>
      <c r="L231" s="3" t="s">
        <v>523</v>
      </c>
      <c r="M231" s="10"/>
      <c r="N231" s="3" t="s">
        <v>526</v>
      </c>
      <c r="O231" s="14" t="str">
        <f>HYPERLINK("https://videos.gem360.in/gem360/2512231641-J-1/gem360-2512231641-J-1.html", "Video 360°")</f>
        <v>Video 360°</v>
      </c>
      <c r="P231" s="11" t="s">
        <v>527</v>
      </c>
      <c r="Q231" s="3" t="s">
        <v>521</v>
      </c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</row>
    <row r="232" spans="1:100" ht="21" customHeight="1" x14ac:dyDescent="0.3">
      <c r="A232" s="3">
        <v>231</v>
      </c>
      <c r="B232" s="3" t="s">
        <v>528</v>
      </c>
      <c r="C232" s="3" t="s">
        <v>16</v>
      </c>
      <c r="D232" s="3" t="s">
        <v>26</v>
      </c>
      <c r="E232" s="3" t="s">
        <v>26</v>
      </c>
      <c r="F232" s="3" t="s">
        <v>58</v>
      </c>
      <c r="G232" s="9">
        <v>1.01</v>
      </c>
      <c r="H232" s="3" t="s">
        <v>27</v>
      </c>
      <c r="I232" s="3" t="s">
        <v>20</v>
      </c>
      <c r="J232" s="3"/>
      <c r="K232" s="3"/>
      <c r="L232" s="3"/>
      <c r="M232" s="10"/>
      <c r="N232" s="3"/>
      <c r="O232" s="14"/>
      <c r="P232" s="11"/>
      <c r="Q232" s="3" t="s">
        <v>24</v>
      </c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</row>
    <row r="233" spans="1:100" ht="21" customHeight="1" x14ac:dyDescent="0.3">
      <c r="A233" s="3">
        <v>232</v>
      </c>
      <c r="B233" s="3"/>
      <c r="C233" s="3" t="s">
        <v>16</v>
      </c>
      <c r="D233" s="3" t="s">
        <v>521</v>
      </c>
      <c r="E233" s="3">
        <v>1459208255</v>
      </c>
      <c r="F233" s="3" t="s">
        <v>58</v>
      </c>
      <c r="G233" s="9">
        <v>1.01</v>
      </c>
      <c r="H233" s="3" t="s">
        <v>48</v>
      </c>
      <c r="I233" s="3" t="s">
        <v>522</v>
      </c>
      <c r="J233" s="3" t="s">
        <v>21</v>
      </c>
      <c r="K233" s="3" t="s">
        <v>21</v>
      </c>
      <c r="L233" s="3" t="s">
        <v>523</v>
      </c>
      <c r="M233" s="10"/>
      <c r="N233" s="3" t="s">
        <v>524</v>
      </c>
      <c r="O233" s="14"/>
      <c r="P233" s="11"/>
      <c r="Q233" s="3" t="s">
        <v>521</v>
      </c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</row>
    <row r="234" spans="1:100" ht="21" customHeight="1" x14ac:dyDescent="0.3">
      <c r="A234" s="3">
        <v>233</v>
      </c>
      <c r="B234" s="3" t="s">
        <v>761</v>
      </c>
      <c r="C234" s="3" t="s">
        <v>16</v>
      </c>
      <c r="D234" s="3" t="s">
        <v>26</v>
      </c>
      <c r="E234" s="3" t="s">
        <v>26</v>
      </c>
      <c r="F234" s="3" t="s">
        <v>35</v>
      </c>
      <c r="G234" s="9">
        <v>1</v>
      </c>
      <c r="H234" s="3" t="s">
        <v>406</v>
      </c>
      <c r="I234" s="3"/>
      <c r="J234" s="3"/>
      <c r="K234" s="3"/>
      <c r="L234" s="3"/>
      <c r="M234" s="10"/>
      <c r="N234" s="3" t="s">
        <v>786</v>
      </c>
      <c r="O234" s="14"/>
      <c r="P234" s="11"/>
      <c r="Q234" s="3" t="s">
        <v>24</v>
      </c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</row>
    <row r="235" spans="1:100" ht="21" customHeight="1" x14ac:dyDescent="0.3">
      <c r="A235" s="3">
        <v>234</v>
      </c>
      <c r="B235" s="3" t="s">
        <v>534</v>
      </c>
      <c r="C235" s="3" t="s">
        <v>16</v>
      </c>
      <c r="D235" s="3" t="s">
        <v>26</v>
      </c>
      <c r="E235" s="3" t="s">
        <v>26</v>
      </c>
      <c r="F235" s="3" t="s">
        <v>62</v>
      </c>
      <c r="G235" s="9">
        <v>1</v>
      </c>
      <c r="H235" s="3" t="s">
        <v>27</v>
      </c>
      <c r="I235" s="3" t="s">
        <v>20</v>
      </c>
      <c r="J235" s="3"/>
      <c r="K235" s="3" t="s">
        <v>83</v>
      </c>
      <c r="L235" s="3" t="s">
        <v>83</v>
      </c>
      <c r="M235" s="10">
        <v>108</v>
      </c>
      <c r="N235" s="3" t="s">
        <v>535</v>
      </c>
      <c r="O235" s="14" t="str">
        <f>HYPERLINK("https://workshop.360view.link/360viewer/360view.html?d=1706254-A124", "Video 360°")</f>
        <v>Video 360°</v>
      </c>
      <c r="P235" s="11" t="s">
        <v>536</v>
      </c>
      <c r="Q235" s="3" t="s">
        <v>24</v>
      </c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</row>
    <row r="236" spans="1:100" ht="21" customHeight="1" x14ac:dyDescent="0.3">
      <c r="A236" s="3">
        <v>235</v>
      </c>
      <c r="B236" s="3" t="s">
        <v>562</v>
      </c>
      <c r="C236" s="3" t="s">
        <v>16</v>
      </c>
      <c r="D236" s="3" t="s">
        <v>26</v>
      </c>
      <c r="E236" s="3" t="s">
        <v>26</v>
      </c>
      <c r="F236" s="3" t="s">
        <v>246</v>
      </c>
      <c r="G236" s="9">
        <v>1</v>
      </c>
      <c r="H236" s="3" t="s">
        <v>27</v>
      </c>
      <c r="I236" s="3" t="s">
        <v>28</v>
      </c>
      <c r="J236" s="3"/>
      <c r="K236" s="3" t="s">
        <v>83</v>
      </c>
      <c r="L236" s="3" t="s">
        <v>21</v>
      </c>
      <c r="M236" s="10">
        <v>108</v>
      </c>
      <c r="N236" s="3" t="s">
        <v>563</v>
      </c>
      <c r="O236" s="14" t="str">
        <f>HYPERLINK("https://workshop.360view.link/360viewer/360view.html?d=0706254-A218", "Video 360°")</f>
        <v>Video 360°</v>
      </c>
      <c r="P236" s="11" t="s">
        <v>564</v>
      </c>
      <c r="Q236" s="3" t="s">
        <v>24</v>
      </c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</row>
    <row r="237" spans="1:100" ht="21" customHeight="1" x14ac:dyDescent="0.3">
      <c r="A237" s="3">
        <v>236</v>
      </c>
      <c r="B237" s="3" t="s">
        <v>530</v>
      </c>
      <c r="C237" s="3" t="s">
        <v>16</v>
      </c>
      <c r="D237" s="3" t="s">
        <v>26</v>
      </c>
      <c r="E237" s="3" t="s">
        <v>26</v>
      </c>
      <c r="F237" s="3" t="s">
        <v>246</v>
      </c>
      <c r="G237" s="9">
        <v>1</v>
      </c>
      <c r="H237" s="3" t="s">
        <v>88</v>
      </c>
      <c r="I237" s="3" t="s">
        <v>28</v>
      </c>
      <c r="J237" s="3"/>
      <c r="K237" s="3" t="s">
        <v>21</v>
      </c>
      <c r="L237" s="3" t="s">
        <v>21</v>
      </c>
      <c r="M237" s="10">
        <v>108</v>
      </c>
      <c r="N237" s="3" t="s">
        <v>531</v>
      </c>
      <c r="O237" s="14" t="str">
        <f>HYPERLINK("https://workshop.360view.link/360viewer/360view.html?d=0906250-A186", "Video 360°")</f>
        <v>Video 360°</v>
      </c>
      <c r="P237" s="11" t="s">
        <v>532</v>
      </c>
      <c r="Q237" s="3" t="s">
        <v>24</v>
      </c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</row>
    <row r="238" spans="1:100" ht="21" customHeight="1" x14ac:dyDescent="0.3">
      <c r="A238" s="3">
        <v>237</v>
      </c>
      <c r="B238" s="3" t="s">
        <v>547</v>
      </c>
      <c r="C238" s="3" t="s">
        <v>16</v>
      </c>
      <c r="D238" s="3" t="s">
        <v>26</v>
      </c>
      <c r="E238" s="3" t="s">
        <v>26</v>
      </c>
      <c r="F238" s="3" t="s">
        <v>58</v>
      </c>
      <c r="G238" s="9">
        <v>1</v>
      </c>
      <c r="H238" s="3" t="s">
        <v>27</v>
      </c>
      <c r="I238" s="3" t="s">
        <v>28</v>
      </c>
      <c r="J238" s="3"/>
      <c r="K238" s="3" t="s">
        <v>21</v>
      </c>
      <c r="L238" s="3" t="s">
        <v>83</v>
      </c>
      <c r="M238" s="10">
        <v>108</v>
      </c>
      <c r="N238" s="3" t="s">
        <v>548</v>
      </c>
      <c r="O238" s="14" t="str">
        <f>HYPERLINK("https://workshop.360view.link/360viewer/360view.html?d=0706256-A207", "Video 360°")</f>
        <v>Video 360°</v>
      </c>
      <c r="P238" s="11" t="s">
        <v>549</v>
      </c>
      <c r="Q238" s="3" t="s">
        <v>24</v>
      </c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</row>
    <row r="239" spans="1:100" ht="21" customHeight="1" x14ac:dyDescent="0.3">
      <c r="A239" s="3">
        <v>238</v>
      </c>
      <c r="B239" s="3" t="s">
        <v>556</v>
      </c>
      <c r="C239" s="3" t="s">
        <v>16</v>
      </c>
      <c r="D239" s="3" t="s">
        <v>26</v>
      </c>
      <c r="E239" s="3" t="s">
        <v>26</v>
      </c>
      <c r="F239" s="3" t="s">
        <v>58</v>
      </c>
      <c r="G239" s="9">
        <v>1</v>
      </c>
      <c r="H239" s="3" t="s">
        <v>27</v>
      </c>
      <c r="I239" s="3" t="s">
        <v>20</v>
      </c>
      <c r="J239" s="3"/>
      <c r="K239" s="3" t="s">
        <v>21</v>
      </c>
      <c r="L239" s="3" t="s">
        <v>83</v>
      </c>
      <c r="M239" s="10">
        <v>101</v>
      </c>
      <c r="N239" s="3" t="s">
        <v>557</v>
      </c>
      <c r="O239" s="14" t="str">
        <f>HYPERLINK("https://workshop.360view.link/360viewer/360view.html?d=0706257-A222", "Video 360°")</f>
        <v>Video 360°</v>
      </c>
      <c r="P239" s="11" t="s">
        <v>558</v>
      </c>
      <c r="Q239" s="3" t="s">
        <v>24</v>
      </c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</row>
    <row r="240" spans="1:100" ht="21" customHeight="1" x14ac:dyDescent="0.3">
      <c r="A240" s="3">
        <v>239</v>
      </c>
      <c r="B240" s="3" t="s">
        <v>537</v>
      </c>
      <c r="C240" s="3" t="s">
        <v>16</v>
      </c>
      <c r="D240" s="3" t="s">
        <v>26</v>
      </c>
      <c r="E240" s="3" t="s">
        <v>26</v>
      </c>
      <c r="F240" s="3" t="s">
        <v>47</v>
      </c>
      <c r="G240" s="9">
        <v>1</v>
      </c>
      <c r="H240" s="3" t="s">
        <v>27</v>
      </c>
      <c r="I240" s="3" t="s">
        <v>28</v>
      </c>
      <c r="J240" s="3"/>
      <c r="K240" s="3" t="s">
        <v>83</v>
      </c>
      <c r="L240" s="3" t="s">
        <v>83</v>
      </c>
      <c r="M240" s="10">
        <v>108</v>
      </c>
      <c r="N240" s="3" t="s">
        <v>538</v>
      </c>
      <c r="O240" s="14" t="str">
        <f>HYPERLINK("https://workshop.360view.link/360viewer/360view.html?d=3005254-A117-PINK", "Video 360°")</f>
        <v>Video 360°</v>
      </c>
      <c r="P240" s="11" t="s">
        <v>539</v>
      </c>
      <c r="Q240" s="3" t="s">
        <v>24</v>
      </c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</row>
    <row r="241" spans="1:100" ht="21" customHeight="1" x14ac:dyDescent="0.3">
      <c r="A241" s="3">
        <v>240</v>
      </c>
      <c r="B241" s="3" t="s">
        <v>762</v>
      </c>
      <c r="C241" s="3" t="s">
        <v>16</v>
      </c>
      <c r="D241" s="3" t="s">
        <v>26</v>
      </c>
      <c r="E241" s="3" t="s">
        <v>26</v>
      </c>
      <c r="F241" s="3" t="s">
        <v>35</v>
      </c>
      <c r="G241" s="9">
        <v>1</v>
      </c>
      <c r="H241" s="3" t="s">
        <v>406</v>
      </c>
      <c r="I241" s="3"/>
      <c r="J241" s="3"/>
      <c r="K241" s="3"/>
      <c r="L241" s="3"/>
      <c r="M241" s="10"/>
      <c r="N241" s="3" t="s">
        <v>787</v>
      </c>
      <c r="O241" s="14"/>
      <c r="P241" s="11"/>
      <c r="Q241" s="3" t="s">
        <v>24</v>
      </c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</row>
    <row r="242" spans="1:100" ht="21" customHeight="1" x14ac:dyDescent="0.3">
      <c r="A242" s="3">
        <v>241</v>
      </c>
      <c r="B242" s="3" t="s">
        <v>540</v>
      </c>
      <c r="C242" s="3" t="s">
        <v>16</v>
      </c>
      <c r="D242" s="3" t="s">
        <v>26</v>
      </c>
      <c r="E242" s="3" t="s">
        <v>26</v>
      </c>
      <c r="F242" s="3" t="s">
        <v>47</v>
      </c>
      <c r="G242" s="9">
        <v>1</v>
      </c>
      <c r="H242" s="3" t="s">
        <v>27</v>
      </c>
      <c r="I242" s="3" t="s">
        <v>20</v>
      </c>
      <c r="J242" s="3" t="s">
        <v>21</v>
      </c>
      <c r="K242" s="3" t="s">
        <v>83</v>
      </c>
      <c r="L242" s="3" t="s">
        <v>83</v>
      </c>
      <c r="M242" s="10">
        <v>108</v>
      </c>
      <c r="N242" s="3" t="s">
        <v>541</v>
      </c>
      <c r="O242" s="14" t="str">
        <f>HYPERLINK("https://workshop.360view.link/360viewer/360view.html?d=1706258-A119", "Video 360°")</f>
        <v>Video 360°</v>
      </c>
      <c r="P242" s="11" t="s">
        <v>542</v>
      </c>
      <c r="Q242" s="3" t="s">
        <v>24</v>
      </c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</row>
    <row r="243" spans="1:100" ht="21" customHeight="1" x14ac:dyDescent="0.3">
      <c r="A243" s="3">
        <v>242</v>
      </c>
      <c r="B243" s="3" t="s">
        <v>567</v>
      </c>
      <c r="C243" s="3" t="s">
        <v>16</v>
      </c>
      <c r="D243" s="3" t="s">
        <v>26</v>
      </c>
      <c r="E243" s="3" t="s">
        <v>26</v>
      </c>
      <c r="F243" s="3" t="s">
        <v>62</v>
      </c>
      <c r="G243" s="9">
        <v>1</v>
      </c>
      <c r="H243" s="3" t="s">
        <v>27</v>
      </c>
      <c r="I243" s="3" t="s">
        <v>20</v>
      </c>
      <c r="J243" s="3"/>
      <c r="K243" s="3" t="s">
        <v>21</v>
      </c>
      <c r="L243" s="3" t="s">
        <v>83</v>
      </c>
      <c r="M243" s="10">
        <v>108</v>
      </c>
      <c r="N243" s="3" t="s">
        <v>568</v>
      </c>
      <c r="O243" s="14" t="str">
        <f>HYPERLINK("https://workshop.360view.link/360viewer/360view.html?d=0706252-A216", "Video 360°")</f>
        <v>Video 360°</v>
      </c>
      <c r="P243" s="11" t="s">
        <v>569</v>
      </c>
      <c r="Q243" s="3" t="s">
        <v>24</v>
      </c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</row>
    <row r="244" spans="1:100" ht="21" customHeight="1" x14ac:dyDescent="0.3">
      <c r="A244" s="3">
        <v>243</v>
      </c>
      <c r="B244" s="3" t="s">
        <v>553</v>
      </c>
      <c r="C244" s="3" t="s">
        <v>16</v>
      </c>
      <c r="D244" s="3" t="s">
        <v>26</v>
      </c>
      <c r="E244" s="3" t="s">
        <v>26</v>
      </c>
      <c r="F244" s="3" t="s">
        <v>47</v>
      </c>
      <c r="G244" s="9">
        <v>1</v>
      </c>
      <c r="H244" s="3" t="s">
        <v>27</v>
      </c>
      <c r="I244" s="3" t="s">
        <v>20</v>
      </c>
      <c r="J244" s="3"/>
      <c r="K244" s="3" t="s">
        <v>83</v>
      </c>
      <c r="L244" s="3" t="s">
        <v>21</v>
      </c>
      <c r="M244" s="10">
        <v>108</v>
      </c>
      <c r="N244" s="3" t="s">
        <v>554</v>
      </c>
      <c r="O244" s="14" t="str">
        <f>HYPERLINK("https://workshop.360view.link/360viewer/360view.html?d=0706250-A219", "Video 360°")</f>
        <v>Video 360°</v>
      </c>
      <c r="P244" s="11" t="s">
        <v>555</v>
      </c>
      <c r="Q244" s="3" t="s">
        <v>24</v>
      </c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</row>
    <row r="245" spans="1:100" ht="21" customHeight="1" x14ac:dyDescent="0.3">
      <c r="A245" s="3">
        <v>244</v>
      </c>
      <c r="B245" s="3" t="s">
        <v>550</v>
      </c>
      <c r="C245" s="3" t="s">
        <v>16</v>
      </c>
      <c r="D245" s="3" t="s">
        <v>26</v>
      </c>
      <c r="E245" s="3" t="s">
        <v>26</v>
      </c>
      <c r="F245" s="3" t="s">
        <v>47</v>
      </c>
      <c r="G245" s="9">
        <v>1</v>
      </c>
      <c r="H245" s="3" t="s">
        <v>27</v>
      </c>
      <c r="I245" s="3" t="s">
        <v>28</v>
      </c>
      <c r="J245" s="3" t="s">
        <v>21</v>
      </c>
      <c r="K245" s="3" t="s">
        <v>21</v>
      </c>
      <c r="L245" s="3" t="s">
        <v>21</v>
      </c>
      <c r="M245" s="10">
        <v>108</v>
      </c>
      <c r="N245" s="3" t="s">
        <v>551</v>
      </c>
      <c r="O245" s="14" t="str">
        <f>HYPERLINK("https://workshop.360view.link/360viewer/360view.html?d=0906253-A114", "Video 360°")</f>
        <v>Video 360°</v>
      </c>
      <c r="P245" s="11" t="s">
        <v>552</v>
      </c>
      <c r="Q245" s="3" t="s">
        <v>24</v>
      </c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</row>
    <row r="246" spans="1:100" ht="21" customHeight="1" x14ac:dyDescent="0.3">
      <c r="A246" s="3">
        <v>245</v>
      </c>
      <c r="B246" s="3" t="s">
        <v>546</v>
      </c>
      <c r="C246" s="3" t="s">
        <v>16</v>
      </c>
      <c r="D246" s="3" t="s">
        <v>26</v>
      </c>
      <c r="E246" s="3" t="s">
        <v>26</v>
      </c>
      <c r="F246" s="3" t="s">
        <v>47</v>
      </c>
      <c r="G246" s="9">
        <v>1</v>
      </c>
      <c r="H246" s="3" t="s">
        <v>27</v>
      </c>
      <c r="I246" s="3" t="s">
        <v>68</v>
      </c>
      <c r="J246" s="3"/>
      <c r="K246" s="3"/>
      <c r="L246" s="3"/>
      <c r="M246" s="10"/>
      <c r="N246" s="3"/>
      <c r="O246" s="14"/>
      <c r="P246" s="11"/>
      <c r="Q246" s="3" t="s">
        <v>24</v>
      </c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</row>
    <row r="247" spans="1:100" ht="21" customHeight="1" x14ac:dyDescent="0.3">
      <c r="A247" s="3">
        <v>246</v>
      </c>
      <c r="B247" s="3" t="s">
        <v>533</v>
      </c>
      <c r="C247" s="3" t="s">
        <v>16</v>
      </c>
      <c r="D247" s="3" t="s">
        <v>26</v>
      </c>
      <c r="E247" s="3" t="s">
        <v>26</v>
      </c>
      <c r="F247" s="3" t="s">
        <v>497</v>
      </c>
      <c r="G247" s="9">
        <v>1</v>
      </c>
      <c r="H247" s="3" t="s">
        <v>63</v>
      </c>
      <c r="I247" s="3" t="s">
        <v>28</v>
      </c>
      <c r="J247" s="3"/>
      <c r="K247" s="3" t="s">
        <v>21</v>
      </c>
      <c r="L247" s="3" t="s">
        <v>83</v>
      </c>
      <c r="M247" s="10"/>
      <c r="N247" s="3"/>
      <c r="O247" s="14"/>
      <c r="P247" s="11"/>
      <c r="Q247" s="3" t="s">
        <v>24</v>
      </c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</row>
    <row r="248" spans="1:100" ht="21" customHeight="1" x14ac:dyDescent="0.3">
      <c r="A248" s="3">
        <v>247</v>
      </c>
      <c r="B248" s="3" t="s">
        <v>565</v>
      </c>
      <c r="C248" s="3" t="s">
        <v>16</v>
      </c>
      <c r="D248" s="3" t="s">
        <v>26</v>
      </c>
      <c r="E248" s="3" t="s">
        <v>26</v>
      </c>
      <c r="F248" s="3" t="s">
        <v>166</v>
      </c>
      <c r="G248" s="9">
        <v>1</v>
      </c>
      <c r="H248" s="3" t="s">
        <v>63</v>
      </c>
      <c r="I248" s="3" t="s">
        <v>20</v>
      </c>
      <c r="J248" s="3"/>
      <c r="K248" s="3" t="s">
        <v>21</v>
      </c>
      <c r="L248" s="3" t="s">
        <v>83</v>
      </c>
      <c r="M248" s="10"/>
      <c r="N248" s="3" t="s">
        <v>566</v>
      </c>
      <c r="O248" s="14"/>
      <c r="P248" s="11"/>
      <c r="Q248" s="3" t="s">
        <v>24</v>
      </c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</row>
    <row r="249" spans="1:100" ht="21" customHeight="1" x14ac:dyDescent="0.3">
      <c r="A249" s="3">
        <v>248</v>
      </c>
      <c r="B249" s="3" t="s">
        <v>543</v>
      </c>
      <c r="C249" s="3" t="s">
        <v>16</v>
      </c>
      <c r="D249" s="3" t="s">
        <v>26</v>
      </c>
      <c r="E249" s="3" t="s">
        <v>26</v>
      </c>
      <c r="F249" s="3" t="s">
        <v>47</v>
      </c>
      <c r="G249" s="9">
        <v>1</v>
      </c>
      <c r="H249" s="3" t="s">
        <v>27</v>
      </c>
      <c r="I249" s="3" t="s">
        <v>20</v>
      </c>
      <c r="J249" s="3"/>
      <c r="K249" s="3" t="s">
        <v>83</v>
      </c>
      <c r="L249" s="3" t="s">
        <v>83</v>
      </c>
      <c r="M249" s="10">
        <v>108</v>
      </c>
      <c r="N249" s="3" t="s">
        <v>544</v>
      </c>
      <c r="O249" s="14" t="str">
        <f>HYPERLINK("https://workshop.360view.link/360viewer/360view.html?d=3005253-A118-PINK", "Video 360°")</f>
        <v>Video 360°</v>
      </c>
      <c r="P249" s="11" t="s">
        <v>545</v>
      </c>
      <c r="Q249" s="3" t="s">
        <v>24</v>
      </c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</row>
    <row r="250" spans="1:100" ht="21" customHeight="1" x14ac:dyDescent="0.3">
      <c r="A250" s="3">
        <v>249</v>
      </c>
      <c r="B250" s="3" t="s">
        <v>559</v>
      </c>
      <c r="C250" s="3" t="s">
        <v>16</v>
      </c>
      <c r="D250" s="3" t="s">
        <v>26</v>
      </c>
      <c r="E250" s="3" t="s">
        <v>26</v>
      </c>
      <c r="F250" s="3" t="s">
        <v>47</v>
      </c>
      <c r="G250" s="9">
        <v>1</v>
      </c>
      <c r="H250" s="3" t="s">
        <v>27</v>
      </c>
      <c r="I250" s="3" t="s">
        <v>20</v>
      </c>
      <c r="J250" s="3"/>
      <c r="K250" s="3" t="s">
        <v>83</v>
      </c>
      <c r="L250" s="3" t="s">
        <v>83</v>
      </c>
      <c r="M250" s="10">
        <v>108</v>
      </c>
      <c r="N250" s="3" t="s">
        <v>560</v>
      </c>
      <c r="O250" s="14" t="str">
        <f>HYPERLINK("https://workshop.360view.link/360viewer/360view.html?d=3005258-A116-PINK", "Video 360°")</f>
        <v>Video 360°</v>
      </c>
      <c r="P250" s="11" t="s">
        <v>561</v>
      </c>
      <c r="Q250" s="3" t="s">
        <v>24</v>
      </c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</row>
    <row r="251" spans="1:100" ht="21" customHeight="1" x14ac:dyDescent="0.3">
      <c r="A251" s="3">
        <v>250</v>
      </c>
      <c r="B251" s="3" t="s">
        <v>570</v>
      </c>
      <c r="C251" s="3" t="s">
        <v>16</v>
      </c>
      <c r="D251" s="3" t="s">
        <v>26</v>
      </c>
      <c r="E251" s="3" t="s">
        <v>26</v>
      </c>
      <c r="F251" s="3" t="s">
        <v>166</v>
      </c>
      <c r="G251" s="9">
        <v>0.98</v>
      </c>
      <c r="H251" s="3" t="s">
        <v>88</v>
      </c>
      <c r="I251" s="3" t="s">
        <v>20</v>
      </c>
      <c r="J251" s="3"/>
      <c r="K251" s="3"/>
      <c r="L251" s="3"/>
      <c r="M251" s="10"/>
      <c r="N251" s="3"/>
      <c r="O251" s="14"/>
      <c r="P251" s="11"/>
      <c r="Q251" s="3" t="s">
        <v>24</v>
      </c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</row>
    <row r="252" spans="1:100" ht="21" customHeight="1" x14ac:dyDescent="0.3">
      <c r="A252" s="3">
        <v>251</v>
      </c>
      <c r="B252" s="3" t="s">
        <v>572</v>
      </c>
      <c r="C252" s="3" t="s">
        <v>16</v>
      </c>
      <c r="D252" s="3" t="s">
        <v>26</v>
      </c>
      <c r="E252" s="3" t="s">
        <v>26</v>
      </c>
      <c r="F252" s="3" t="s">
        <v>47</v>
      </c>
      <c r="G252" s="9">
        <v>0.95</v>
      </c>
      <c r="H252" s="3" t="s">
        <v>27</v>
      </c>
      <c r="I252" s="3"/>
      <c r="J252" s="3"/>
      <c r="K252" s="3" t="s">
        <v>83</v>
      </c>
      <c r="L252" s="3" t="s">
        <v>83</v>
      </c>
      <c r="M252" s="10"/>
      <c r="N252" s="3" t="s">
        <v>573</v>
      </c>
      <c r="O252" s="14"/>
      <c r="P252" s="11"/>
      <c r="Q252" s="3" t="s">
        <v>24</v>
      </c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</row>
    <row r="253" spans="1:100" ht="21" customHeight="1" x14ac:dyDescent="0.3">
      <c r="A253" s="3">
        <v>252</v>
      </c>
      <c r="B253" s="3" t="s">
        <v>571</v>
      </c>
      <c r="C253" s="3" t="s">
        <v>16</v>
      </c>
      <c r="D253" s="3" t="s">
        <v>26</v>
      </c>
      <c r="E253" s="3" t="s">
        <v>26</v>
      </c>
      <c r="F253" s="3" t="s">
        <v>186</v>
      </c>
      <c r="G253" s="9">
        <v>0.95</v>
      </c>
      <c r="H253" s="3" t="s">
        <v>72</v>
      </c>
      <c r="I253" s="3" t="s">
        <v>36</v>
      </c>
      <c r="J253" s="3"/>
      <c r="K253" s="3"/>
      <c r="L253" s="3"/>
      <c r="M253" s="10"/>
      <c r="N253" s="3"/>
      <c r="O253" s="14"/>
      <c r="P253" s="11"/>
      <c r="Q253" s="3" t="s">
        <v>24</v>
      </c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</row>
    <row r="254" spans="1:100" ht="21" customHeight="1" x14ac:dyDescent="0.3">
      <c r="A254" s="3">
        <v>253</v>
      </c>
      <c r="B254" s="3" t="s">
        <v>574</v>
      </c>
      <c r="C254" s="3" t="s">
        <v>16</v>
      </c>
      <c r="D254" s="3" t="s">
        <v>26</v>
      </c>
      <c r="E254" s="3" t="s">
        <v>26</v>
      </c>
      <c r="F254" s="3" t="s">
        <v>47</v>
      </c>
      <c r="G254" s="9">
        <v>0.93</v>
      </c>
      <c r="H254" s="3" t="s">
        <v>88</v>
      </c>
      <c r="I254" s="3" t="s">
        <v>20</v>
      </c>
      <c r="J254" s="3" t="s">
        <v>21</v>
      </c>
      <c r="K254" s="3" t="s">
        <v>21</v>
      </c>
      <c r="L254" s="3" t="s">
        <v>21</v>
      </c>
      <c r="M254" s="10">
        <v>108</v>
      </c>
      <c r="N254" s="3" t="s">
        <v>575</v>
      </c>
      <c r="O254" s="14" t="str">
        <f>HYPERLINK("https://workshop.360view.link/360viewer/360view.html?d=0906256-A240", "Video 360°")</f>
        <v>Video 360°</v>
      </c>
      <c r="P254" s="11" t="s">
        <v>576</v>
      </c>
      <c r="Q254" s="3" t="s">
        <v>24</v>
      </c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</row>
    <row r="255" spans="1:100" ht="21" customHeight="1" x14ac:dyDescent="0.3">
      <c r="A255" s="3">
        <v>254</v>
      </c>
      <c r="B255" s="3" t="s">
        <v>582</v>
      </c>
      <c r="C255" s="3" t="s">
        <v>16</v>
      </c>
      <c r="D255" s="3" t="s">
        <v>26</v>
      </c>
      <c r="E255" s="3" t="s">
        <v>26</v>
      </c>
      <c r="F255" s="3" t="s">
        <v>166</v>
      </c>
      <c r="G255" s="9">
        <v>0.91</v>
      </c>
      <c r="H255" s="3" t="s">
        <v>27</v>
      </c>
      <c r="I255" s="3"/>
      <c r="J255" s="3"/>
      <c r="K255" s="3" t="s">
        <v>83</v>
      </c>
      <c r="L255" s="3" t="s">
        <v>83</v>
      </c>
      <c r="M255" s="10"/>
      <c r="N255" s="3" t="s">
        <v>583</v>
      </c>
      <c r="O255" s="14"/>
      <c r="P255" s="11"/>
      <c r="Q255" s="3" t="s">
        <v>24</v>
      </c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</row>
    <row r="256" spans="1:100" ht="21" customHeight="1" x14ac:dyDescent="0.3">
      <c r="A256" s="3">
        <v>255</v>
      </c>
      <c r="B256" s="3" t="s">
        <v>577</v>
      </c>
      <c r="C256" s="3" t="s">
        <v>16</v>
      </c>
      <c r="D256" s="3" t="s">
        <v>26</v>
      </c>
      <c r="E256" s="3" t="s">
        <v>26</v>
      </c>
      <c r="F256" s="3" t="s">
        <v>62</v>
      </c>
      <c r="G256" s="9">
        <v>0.91</v>
      </c>
      <c r="H256" s="3" t="s">
        <v>27</v>
      </c>
      <c r="I256" s="3" t="s">
        <v>28</v>
      </c>
      <c r="J256" s="3"/>
      <c r="K256" s="3" t="s">
        <v>83</v>
      </c>
      <c r="L256" s="3" t="s">
        <v>83</v>
      </c>
      <c r="M256" s="10">
        <v>108</v>
      </c>
      <c r="N256" s="3" t="s">
        <v>578</v>
      </c>
      <c r="O256" s="14" t="str">
        <f>HYPERLINK("https://view.varnivideo.com/video.html?d=P-1&amp;z=1", "Video 360°")</f>
        <v>Video 360°</v>
      </c>
      <c r="P256" s="11" t="s">
        <v>579</v>
      </c>
      <c r="Q256" s="3" t="s">
        <v>24</v>
      </c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4"/>
      <c r="CL256" s="3"/>
      <c r="CM256" s="4"/>
      <c r="CN256" s="3"/>
      <c r="CO256" s="3"/>
      <c r="CP256" s="4"/>
      <c r="CQ256" s="3"/>
      <c r="CR256" s="3"/>
      <c r="CS256" s="4"/>
      <c r="CT256" s="3"/>
      <c r="CU256" s="3"/>
      <c r="CV256" s="4"/>
    </row>
    <row r="257" spans="1:100" ht="21" customHeight="1" x14ac:dyDescent="0.3">
      <c r="A257" s="3">
        <v>256</v>
      </c>
      <c r="B257" s="3" t="s">
        <v>580</v>
      </c>
      <c r="C257" s="3" t="s">
        <v>16</v>
      </c>
      <c r="D257" s="3" t="s">
        <v>26</v>
      </c>
      <c r="E257" s="3" t="s">
        <v>26</v>
      </c>
      <c r="F257" s="3" t="s">
        <v>47</v>
      </c>
      <c r="G257" s="9">
        <v>0.91</v>
      </c>
      <c r="H257" s="3" t="s">
        <v>27</v>
      </c>
      <c r="I257" s="3"/>
      <c r="J257" s="3"/>
      <c r="K257" s="3" t="s">
        <v>83</v>
      </c>
      <c r="L257" s="3" t="s">
        <v>83</v>
      </c>
      <c r="M257" s="10"/>
      <c r="N257" s="3" t="s">
        <v>581</v>
      </c>
      <c r="O257" s="14"/>
      <c r="P257" s="11"/>
      <c r="Q257" s="3" t="s">
        <v>24</v>
      </c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4"/>
      <c r="CL257" s="3"/>
      <c r="CM257" s="4"/>
      <c r="CN257" s="3"/>
      <c r="CO257" s="3"/>
      <c r="CP257" s="4"/>
      <c r="CQ257" s="3"/>
      <c r="CR257" s="3"/>
      <c r="CS257" s="4"/>
      <c r="CT257" s="3"/>
      <c r="CU257" s="3"/>
      <c r="CV257" s="4"/>
    </row>
    <row r="258" spans="1:100" ht="21" customHeight="1" x14ac:dyDescent="0.3">
      <c r="A258" s="3">
        <v>257</v>
      </c>
      <c r="B258" s="3" t="s">
        <v>584</v>
      </c>
      <c r="C258" s="3" t="s">
        <v>16</v>
      </c>
      <c r="D258" s="3" t="s">
        <v>26</v>
      </c>
      <c r="E258" s="3" t="s">
        <v>26</v>
      </c>
      <c r="F258" s="3" t="s">
        <v>18</v>
      </c>
      <c r="G258" s="9">
        <v>0.9</v>
      </c>
      <c r="H258" s="3" t="s">
        <v>406</v>
      </c>
      <c r="I258" s="3" t="s">
        <v>20</v>
      </c>
      <c r="J258" s="3"/>
      <c r="K258" s="3"/>
      <c r="L258" s="3"/>
      <c r="M258" s="10"/>
      <c r="N258" s="3"/>
      <c r="O258" s="14"/>
      <c r="P258" s="11"/>
      <c r="Q258" s="3" t="s">
        <v>24</v>
      </c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4"/>
      <c r="CL258" s="3"/>
      <c r="CM258" s="4"/>
      <c r="CN258" s="3"/>
      <c r="CO258" s="3"/>
      <c r="CP258" s="4"/>
      <c r="CQ258" s="3"/>
      <c r="CR258" s="3"/>
      <c r="CS258" s="4"/>
      <c r="CT258" s="3"/>
      <c r="CU258" s="3"/>
      <c r="CV258" s="4"/>
    </row>
    <row r="259" spans="1:100" ht="21" customHeight="1" x14ac:dyDescent="0.3">
      <c r="A259" s="3">
        <v>258</v>
      </c>
      <c r="B259" s="3" t="s">
        <v>585</v>
      </c>
      <c r="C259" s="3" t="s">
        <v>16</v>
      </c>
      <c r="D259" s="3" t="s">
        <v>26</v>
      </c>
      <c r="E259" s="3" t="s">
        <v>26</v>
      </c>
      <c r="F259" s="3" t="s">
        <v>166</v>
      </c>
      <c r="G259" s="9">
        <v>0.9</v>
      </c>
      <c r="H259" s="3" t="s">
        <v>406</v>
      </c>
      <c r="I259" s="3"/>
      <c r="J259" s="3"/>
      <c r="K259" s="3"/>
      <c r="L259" s="3"/>
      <c r="M259" s="10"/>
      <c r="N259" s="3"/>
      <c r="O259" s="14"/>
      <c r="P259" s="11"/>
      <c r="Q259" s="3" t="s">
        <v>24</v>
      </c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4"/>
      <c r="CL259" s="3"/>
      <c r="CM259" s="4"/>
      <c r="CN259" s="3"/>
      <c r="CO259" s="3"/>
      <c r="CP259" s="4"/>
      <c r="CQ259" s="3"/>
      <c r="CR259" s="3"/>
      <c r="CS259" s="4"/>
      <c r="CT259" s="3"/>
      <c r="CU259" s="3"/>
      <c r="CV259" s="4"/>
    </row>
    <row r="260" spans="1:100" ht="21" customHeight="1" x14ac:dyDescent="0.3">
      <c r="A260" s="3">
        <v>259</v>
      </c>
      <c r="B260" s="3" t="s">
        <v>586</v>
      </c>
      <c r="C260" s="3" t="s">
        <v>16</v>
      </c>
      <c r="D260" s="3" t="s">
        <v>26</v>
      </c>
      <c r="E260" s="3" t="s">
        <v>26</v>
      </c>
      <c r="F260" s="3" t="s">
        <v>166</v>
      </c>
      <c r="G260" s="9">
        <v>0.88</v>
      </c>
      <c r="H260" s="3" t="s">
        <v>72</v>
      </c>
      <c r="I260" s="3" t="s">
        <v>36</v>
      </c>
      <c r="J260" s="3"/>
      <c r="K260" s="3"/>
      <c r="L260" s="3"/>
      <c r="M260" s="10"/>
      <c r="N260" s="3"/>
      <c r="O260" s="14"/>
      <c r="P260" s="11"/>
      <c r="Q260" s="3" t="s">
        <v>24</v>
      </c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4"/>
      <c r="CL260" s="3"/>
      <c r="CM260" s="4"/>
      <c r="CN260" s="3"/>
      <c r="CO260" s="3"/>
      <c r="CP260" s="4"/>
      <c r="CQ260" s="3"/>
      <c r="CR260" s="3"/>
      <c r="CS260" s="4"/>
      <c r="CT260" s="3"/>
      <c r="CU260" s="3"/>
      <c r="CV260" s="4"/>
    </row>
    <row r="261" spans="1:100" ht="21" customHeight="1" x14ac:dyDescent="0.3">
      <c r="A261" s="3">
        <v>260</v>
      </c>
      <c r="B261" s="3" t="s">
        <v>587</v>
      </c>
      <c r="C261" s="3" t="s">
        <v>16</v>
      </c>
      <c r="D261" s="3" t="s">
        <v>26</v>
      </c>
      <c r="E261" s="3" t="s">
        <v>26</v>
      </c>
      <c r="F261" s="3" t="s">
        <v>186</v>
      </c>
      <c r="G261" s="9">
        <v>0.86</v>
      </c>
      <c r="H261" s="3" t="s">
        <v>406</v>
      </c>
      <c r="I261" s="3"/>
      <c r="J261" s="3"/>
      <c r="K261" s="3"/>
      <c r="L261" s="3"/>
      <c r="M261" s="10"/>
      <c r="N261" s="3"/>
      <c r="O261" s="14"/>
      <c r="P261" s="11"/>
      <c r="Q261" s="3" t="s">
        <v>24</v>
      </c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4"/>
      <c r="CL261" s="3"/>
      <c r="CM261" s="4"/>
      <c r="CN261" s="3"/>
      <c r="CO261" s="3"/>
      <c r="CP261" s="4"/>
      <c r="CQ261" s="3"/>
      <c r="CR261" s="3"/>
      <c r="CS261" s="4"/>
      <c r="CT261" s="3"/>
      <c r="CU261" s="3"/>
      <c r="CV261" s="4"/>
    </row>
    <row r="262" spans="1:100" ht="21" customHeight="1" x14ac:dyDescent="0.3">
      <c r="A262" s="3">
        <v>261</v>
      </c>
      <c r="B262" s="3" t="s">
        <v>588</v>
      </c>
      <c r="C262" s="3" t="s">
        <v>16</v>
      </c>
      <c r="D262" s="3" t="s">
        <v>26</v>
      </c>
      <c r="E262" s="3" t="s">
        <v>26</v>
      </c>
      <c r="F262" s="3" t="s">
        <v>47</v>
      </c>
      <c r="G262" s="9">
        <v>0.85</v>
      </c>
      <c r="H262" s="3" t="s">
        <v>27</v>
      </c>
      <c r="I262" s="3"/>
      <c r="J262" s="3"/>
      <c r="K262" s="3" t="s">
        <v>83</v>
      </c>
      <c r="L262" s="3" t="s">
        <v>83</v>
      </c>
      <c r="M262" s="10"/>
      <c r="N262" s="3" t="s">
        <v>589</v>
      </c>
      <c r="O262" s="14"/>
      <c r="P262" s="11"/>
      <c r="Q262" s="3" t="s">
        <v>24</v>
      </c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4"/>
      <c r="CL262" s="3"/>
      <c r="CM262" s="4"/>
      <c r="CN262" s="3"/>
      <c r="CO262" s="3"/>
      <c r="CP262" s="4"/>
      <c r="CQ262" s="3"/>
      <c r="CR262" s="3"/>
      <c r="CS262" s="4"/>
      <c r="CT262" s="3"/>
      <c r="CU262" s="3"/>
      <c r="CV262" s="4"/>
    </row>
    <row r="263" spans="1:100" ht="21" customHeight="1" x14ac:dyDescent="0.3">
      <c r="A263" s="3">
        <v>262</v>
      </c>
      <c r="B263" s="3" t="s">
        <v>590</v>
      </c>
      <c r="C263" s="3" t="s">
        <v>16</v>
      </c>
      <c r="D263" s="3" t="s">
        <v>26</v>
      </c>
      <c r="E263" s="3" t="s">
        <v>26</v>
      </c>
      <c r="F263" s="3" t="s">
        <v>47</v>
      </c>
      <c r="G263" s="9">
        <v>0.85</v>
      </c>
      <c r="H263" s="3" t="s">
        <v>27</v>
      </c>
      <c r="I263" s="3"/>
      <c r="J263" s="3"/>
      <c r="K263" s="3" t="s">
        <v>83</v>
      </c>
      <c r="L263" s="3" t="s">
        <v>83</v>
      </c>
      <c r="M263" s="10"/>
      <c r="N263" s="3" t="s">
        <v>591</v>
      </c>
      <c r="O263" s="14"/>
      <c r="P263" s="11"/>
      <c r="Q263" s="3" t="s">
        <v>24</v>
      </c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4"/>
      <c r="CL263" s="3"/>
      <c r="CM263" s="4"/>
      <c r="CN263" s="3"/>
      <c r="CO263" s="3"/>
      <c r="CP263" s="4"/>
      <c r="CQ263" s="3"/>
      <c r="CR263" s="3"/>
      <c r="CS263" s="4"/>
      <c r="CT263" s="3"/>
      <c r="CU263" s="3"/>
      <c r="CV263" s="4"/>
    </row>
    <row r="264" spans="1:100" ht="21" customHeight="1" x14ac:dyDescent="0.3">
      <c r="A264" s="3">
        <v>263</v>
      </c>
      <c r="B264" s="3" t="s">
        <v>592</v>
      </c>
      <c r="C264" s="3" t="s">
        <v>16</v>
      </c>
      <c r="D264" s="3" t="s">
        <v>26</v>
      </c>
      <c r="E264" s="3" t="s">
        <v>26</v>
      </c>
      <c r="F264" s="3" t="s">
        <v>58</v>
      </c>
      <c r="G264" s="9">
        <v>0.82</v>
      </c>
      <c r="H264" s="3" t="s">
        <v>27</v>
      </c>
      <c r="I264" s="3"/>
      <c r="J264" s="3"/>
      <c r="K264" s="3" t="s">
        <v>83</v>
      </c>
      <c r="L264" s="3" t="s">
        <v>83</v>
      </c>
      <c r="M264" s="10"/>
      <c r="N264" s="3" t="s">
        <v>593</v>
      </c>
      <c r="O264" s="14"/>
      <c r="P264" s="11"/>
      <c r="Q264" s="3" t="s">
        <v>24</v>
      </c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4"/>
      <c r="CL264" s="3"/>
      <c r="CM264" s="4"/>
      <c r="CN264" s="3"/>
      <c r="CO264" s="3"/>
      <c r="CP264" s="4"/>
      <c r="CQ264" s="3"/>
      <c r="CR264" s="3"/>
      <c r="CS264" s="4"/>
      <c r="CT264" s="3"/>
      <c r="CU264" s="3"/>
      <c r="CV264" s="4"/>
    </row>
    <row r="265" spans="1:100" ht="21" customHeight="1" x14ac:dyDescent="0.3">
      <c r="A265" s="3">
        <v>264</v>
      </c>
      <c r="B265" s="3" t="s">
        <v>595</v>
      </c>
      <c r="C265" s="3" t="s">
        <v>16</v>
      </c>
      <c r="D265" s="3" t="s">
        <v>26</v>
      </c>
      <c r="E265" s="3" t="s">
        <v>26</v>
      </c>
      <c r="F265" s="3" t="s">
        <v>166</v>
      </c>
      <c r="G265" s="3">
        <v>0.8</v>
      </c>
      <c r="H265" s="3" t="s">
        <v>27</v>
      </c>
      <c r="I265" s="3" t="s">
        <v>68</v>
      </c>
      <c r="J265" s="3"/>
      <c r="K265" s="3" t="s">
        <v>83</v>
      </c>
      <c r="L265" s="10" t="s">
        <v>83</v>
      </c>
      <c r="M265" s="3">
        <v>108</v>
      </c>
      <c r="N265" s="3" t="s">
        <v>596</v>
      </c>
      <c r="O265" s="14" t="str">
        <f>HYPERLINK("https://workshop.360view.link/360viewer/360view.html?d=3005254-A144-PINK", "Video 360°")</f>
        <v>Video 360°</v>
      </c>
      <c r="P265" s="3" t="s">
        <v>597</v>
      </c>
      <c r="Q265" s="3" t="s">
        <v>24</v>
      </c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</row>
    <row r="266" spans="1:100" ht="21" customHeight="1" x14ac:dyDescent="0.3">
      <c r="A266" s="3">
        <v>265</v>
      </c>
      <c r="B266" s="3" t="s">
        <v>594</v>
      </c>
      <c r="C266" s="3" t="s">
        <v>16</v>
      </c>
      <c r="D266" s="3" t="s">
        <v>26</v>
      </c>
      <c r="E266" s="3" t="s">
        <v>26</v>
      </c>
      <c r="F266" s="3" t="s">
        <v>186</v>
      </c>
      <c r="G266" s="3">
        <v>0.8</v>
      </c>
      <c r="H266" s="3" t="s">
        <v>63</v>
      </c>
      <c r="I266" s="3" t="s">
        <v>28</v>
      </c>
      <c r="J266" s="3"/>
      <c r="K266" s="3"/>
      <c r="L266" s="10"/>
      <c r="M266" s="3"/>
      <c r="N266" s="3"/>
      <c r="O266" s="14"/>
      <c r="P266" s="3"/>
      <c r="Q266" s="3" t="s">
        <v>24</v>
      </c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</row>
    <row r="267" spans="1:100" ht="21" customHeight="1" x14ac:dyDescent="0.3">
      <c r="A267" s="3">
        <v>266</v>
      </c>
      <c r="B267" s="3" t="s">
        <v>598</v>
      </c>
      <c r="C267" s="3" t="s">
        <v>16</v>
      </c>
      <c r="D267" s="3" t="s">
        <v>26</v>
      </c>
      <c r="E267" s="3" t="s">
        <v>26</v>
      </c>
      <c r="F267" s="3" t="s">
        <v>497</v>
      </c>
      <c r="G267" s="3">
        <v>0.79</v>
      </c>
      <c r="H267" s="3" t="s">
        <v>72</v>
      </c>
      <c r="I267" s="3" t="s">
        <v>36</v>
      </c>
      <c r="J267" s="3"/>
      <c r="K267" s="3"/>
      <c r="L267" s="10"/>
      <c r="M267" s="3"/>
      <c r="N267" s="3"/>
      <c r="O267" s="14"/>
      <c r="P267" s="3"/>
      <c r="Q267" s="3" t="s">
        <v>24</v>
      </c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</row>
    <row r="268" spans="1:100" ht="21" customHeight="1" x14ac:dyDescent="0.3">
      <c r="A268" s="3">
        <v>267</v>
      </c>
      <c r="B268" s="3" t="s">
        <v>599</v>
      </c>
      <c r="C268" s="3" t="s">
        <v>16</v>
      </c>
      <c r="D268" s="3" t="s">
        <v>26</v>
      </c>
      <c r="E268" s="3" t="s">
        <v>26</v>
      </c>
      <c r="F268" s="3" t="s">
        <v>62</v>
      </c>
      <c r="G268" s="3">
        <v>0.78</v>
      </c>
      <c r="H268" s="3" t="s">
        <v>452</v>
      </c>
      <c r="I268" s="3" t="s">
        <v>28</v>
      </c>
      <c r="J268" s="3"/>
      <c r="K268" s="3" t="s">
        <v>21</v>
      </c>
      <c r="L268" s="10" t="s">
        <v>83</v>
      </c>
      <c r="M268" s="3">
        <v>108</v>
      </c>
      <c r="N268" s="3" t="s">
        <v>600</v>
      </c>
      <c r="O268" s="14" t="str">
        <f>HYPERLINK("https://workshop.360view.link/360viewer/360view.html?d=1706256-A190", "Video 360°")</f>
        <v>Video 360°</v>
      </c>
      <c r="P268" s="3" t="s">
        <v>601</v>
      </c>
      <c r="Q268" s="3" t="s">
        <v>24</v>
      </c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</row>
    <row r="269" spans="1:100" ht="21" customHeight="1" x14ac:dyDescent="0.3">
      <c r="A269" s="3">
        <v>268</v>
      </c>
      <c r="B269" s="3" t="s">
        <v>602</v>
      </c>
      <c r="C269" s="3" t="s">
        <v>16</v>
      </c>
      <c r="D269" s="3" t="s">
        <v>26</v>
      </c>
      <c r="E269" s="3" t="s">
        <v>26</v>
      </c>
      <c r="F269" s="3" t="s">
        <v>58</v>
      </c>
      <c r="G269" s="3">
        <v>0.76</v>
      </c>
      <c r="H269" s="3" t="s">
        <v>27</v>
      </c>
      <c r="I269" s="3" t="s">
        <v>28</v>
      </c>
      <c r="J269" s="3"/>
      <c r="K269" s="3" t="s">
        <v>83</v>
      </c>
      <c r="L269" s="10" t="s">
        <v>83</v>
      </c>
      <c r="M269" s="3">
        <v>108</v>
      </c>
      <c r="N269" s="3" t="s">
        <v>603</v>
      </c>
      <c r="O269" s="14" t="str">
        <f>HYPERLINK("https://workshop.360view.link/360viewer/360view.html?d=3005253-A141-PINK", "Video 360°")</f>
        <v>Video 360°</v>
      </c>
      <c r="P269" s="3" t="s">
        <v>604</v>
      </c>
      <c r="Q269" s="3" t="s">
        <v>24</v>
      </c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</row>
    <row r="270" spans="1:100" ht="21" customHeight="1" x14ac:dyDescent="0.3">
      <c r="A270" s="3">
        <v>269</v>
      </c>
      <c r="B270" s="3" t="s">
        <v>605</v>
      </c>
      <c r="C270" s="3" t="s">
        <v>16</v>
      </c>
      <c r="D270" s="3" t="s">
        <v>26</v>
      </c>
      <c r="E270" s="3" t="s">
        <v>26</v>
      </c>
      <c r="F270" s="3" t="s">
        <v>47</v>
      </c>
      <c r="G270" s="3">
        <v>0.75</v>
      </c>
      <c r="H270" s="3" t="s">
        <v>27</v>
      </c>
      <c r="I270" s="3"/>
      <c r="J270" s="3" t="s">
        <v>21</v>
      </c>
      <c r="K270" s="3" t="s">
        <v>21</v>
      </c>
      <c r="L270" s="10" t="s">
        <v>21</v>
      </c>
      <c r="M270" s="3"/>
      <c r="N270" s="3"/>
      <c r="O270" s="14"/>
      <c r="P270" s="3"/>
      <c r="Q270" s="3" t="s">
        <v>24</v>
      </c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</row>
    <row r="271" spans="1:100" ht="21" customHeight="1" x14ac:dyDescent="0.3">
      <c r="A271" s="3">
        <v>270</v>
      </c>
      <c r="B271" s="3" t="s">
        <v>606</v>
      </c>
      <c r="C271" s="3" t="s">
        <v>16</v>
      </c>
      <c r="D271" s="3" t="s">
        <v>26</v>
      </c>
      <c r="E271" s="3" t="s">
        <v>26</v>
      </c>
      <c r="F271" s="3" t="s">
        <v>161</v>
      </c>
      <c r="G271" s="3">
        <v>0.74</v>
      </c>
      <c r="H271" s="3" t="s">
        <v>67</v>
      </c>
      <c r="I271" s="3" t="s">
        <v>28</v>
      </c>
      <c r="J271" s="3"/>
      <c r="K271" s="3"/>
      <c r="L271" s="10"/>
      <c r="M271" s="3"/>
      <c r="N271" s="3"/>
      <c r="O271" s="3"/>
      <c r="P271" s="3"/>
      <c r="Q271" s="3" t="s">
        <v>24</v>
      </c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</row>
    <row r="272" spans="1:100" ht="21" customHeight="1" x14ac:dyDescent="0.3">
      <c r="A272" s="3">
        <v>271</v>
      </c>
      <c r="B272" s="3" t="s">
        <v>607</v>
      </c>
      <c r="C272" s="3" t="s">
        <v>16</v>
      </c>
      <c r="D272" s="3" t="s">
        <v>26</v>
      </c>
      <c r="E272" s="3" t="s">
        <v>26</v>
      </c>
      <c r="F272" s="3" t="s">
        <v>497</v>
      </c>
      <c r="G272" s="3">
        <v>0.73</v>
      </c>
      <c r="H272" s="3" t="s">
        <v>72</v>
      </c>
      <c r="I272" s="3" t="s">
        <v>28</v>
      </c>
      <c r="J272" s="3"/>
      <c r="K272" s="3"/>
      <c r="L272" s="10"/>
      <c r="M272" s="3"/>
      <c r="N272" s="3"/>
      <c r="O272" s="3"/>
      <c r="P272" s="3"/>
      <c r="Q272" s="3" t="s">
        <v>24</v>
      </c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</row>
    <row r="273" spans="1:100" ht="21" customHeight="1" x14ac:dyDescent="0.3">
      <c r="A273" s="3">
        <v>272</v>
      </c>
      <c r="B273" s="3" t="s">
        <v>610</v>
      </c>
      <c r="C273" s="3" t="s">
        <v>16</v>
      </c>
      <c r="D273" s="3" t="s">
        <v>26</v>
      </c>
      <c r="E273" s="3" t="s">
        <v>26</v>
      </c>
      <c r="F273" s="3" t="s">
        <v>186</v>
      </c>
      <c r="G273" s="3">
        <v>0.71</v>
      </c>
      <c r="H273" s="3" t="s">
        <v>63</v>
      </c>
      <c r="I273" s="3" t="s">
        <v>20</v>
      </c>
      <c r="J273" s="3"/>
      <c r="K273" s="3"/>
      <c r="L273" s="10"/>
      <c r="M273" s="3"/>
      <c r="N273" s="3"/>
      <c r="O273" s="14"/>
      <c r="P273" s="3"/>
      <c r="Q273" s="3" t="s">
        <v>24</v>
      </c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</row>
    <row r="274" spans="1:100" ht="21" customHeight="1" x14ac:dyDescent="0.3">
      <c r="A274" s="3">
        <v>273</v>
      </c>
      <c r="B274" s="3" t="s">
        <v>608</v>
      </c>
      <c r="C274" s="3" t="s">
        <v>16</v>
      </c>
      <c r="D274" s="3" t="s">
        <v>26</v>
      </c>
      <c r="E274" s="3" t="s">
        <v>26</v>
      </c>
      <c r="F274" s="3" t="s">
        <v>166</v>
      </c>
      <c r="G274" s="3">
        <v>0.71</v>
      </c>
      <c r="H274" s="3" t="s">
        <v>27</v>
      </c>
      <c r="I274" s="3"/>
      <c r="J274" s="3"/>
      <c r="K274" s="3" t="s">
        <v>83</v>
      </c>
      <c r="L274" s="10" t="s">
        <v>83</v>
      </c>
      <c r="M274" s="3"/>
      <c r="N274" s="3" t="s">
        <v>609</v>
      </c>
      <c r="O274" s="14"/>
      <c r="P274" s="3"/>
      <c r="Q274" s="3" t="s">
        <v>24</v>
      </c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</row>
    <row r="275" spans="1:100" ht="21" customHeight="1" x14ac:dyDescent="0.3">
      <c r="A275" s="3">
        <v>274</v>
      </c>
      <c r="B275" s="3" t="s">
        <v>611</v>
      </c>
      <c r="C275" s="3" t="s">
        <v>16</v>
      </c>
      <c r="D275" s="3" t="s">
        <v>26</v>
      </c>
      <c r="E275" s="3" t="s">
        <v>26</v>
      </c>
      <c r="F275" s="3" t="s">
        <v>47</v>
      </c>
      <c r="G275" s="3">
        <v>0.7</v>
      </c>
      <c r="H275" s="3" t="s">
        <v>27</v>
      </c>
      <c r="I275" s="3" t="s">
        <v>68</v>
      </c>
      <c r="J275" s="3"/>
      <c r="K275" s="3" t="s">
        <v>83</v>
      </c>
      <c r="L275" s="10" t="s">
        <v>83</v>
      </c>
      <c r="M275" s="3">
        <v>108</v>
      </c>
      <c r="N275" s="3" t="s">
        <v>612</v>
      </c>
      <c r="O275" s="14" t="str">
        <f>HYPERLINK("https://workshop.360view.link/360viewer/360view.html?d=3005255-A145-PINK", "Video 360°")</f>
        <v>Video 360°</v>
      </c>
      <c r="P275" s="3" t="s">
        <v>613</v>
      </c>
      <c r="Q275" s="3" t="s">
        <v>24</v>
      </c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</row>
    <row r="276" spans="1:100" ht="21" customHeight="1" x14ac:dyDescent="0.3">
      <c r="A276" s="3">
        <v>275</v>
      </c>
      <c r="B276" s="3" t="s">
        <v>614</v>
      </c>
      <c r="C276" s="3" t="s">
        <v>16</v>
      </c>
      <c r="D276" s="3" t="s">
        <v>26</v>
      </c>
      <c r="E276" s="3" t="s">
        <v>26</v>
      </c>
      <c r="F276" s="3" t="s">
        <v>307</v>
      </c>
      <c r="G276" s="3">
        <v>0.7</v>
      </c>
      <c r="H276" s="3" t="s">
        <v>406</v>
      </c>
      <c r="I276" s="3" t="s">
        <v>20</v>
      </c>
      <c r="J276" s="3"/>
      <c r="K276" s="3"/>
      <c r="L276" s="10"/>
      <c r="M276" s="3"/>
      <c r="N276" s="3"/>
      <c r="O276" s="14"/>
      <c r="P276" s="3"/>
      <c r="Q276" s="3" t="s">
        <v>24</v>
      </c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</row>
    <row r="277" spans="1:100" ht="21" customHeight="1" x14ac:dyDescent="0.3">
      <c r="A277" s="3">
        <v>276</v>
      </c>
      <c r="B277" s="3" t="s">
        <v>615</v>
      </c>
      <c r="C277" s="3" t="s">
        <v>16</v>
      </c>
      <c r="D277" s="3" t="s">
        <v>26</v>
      </c>
      <c r="E277" s="3" t="s">
        <v>26</v>
      </c>
      <c r="F277" s="3" t="s">
        <v>166</v>
      </c>
      <c r="G277" s="3">
        <v>0.7</v>
      </c>
      <c r="H277" s="3" t="s">
        <v>72</v>
      </c>
      <c r="I277" s="3" t="s">
        <v>36</v>
      </c>
      <c r="J277" s="3"/>
      <c r="K277" s="3"/>
      <c r="L277" s="10"/>
      <c r="M277" s="3"/>
      <c r="N277" s="3"/>
      <c r="O277" s="14"/>
      <c r="P277" s="3"/>
      <c r="Q277" s="3" t="s">
        <v>24</v>
      </c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</row>
    <row r="278" spans="1:100" ht="21" customHeight="1" x14ac:dyDescent="0.3">
      <c r="A278" s="3">
        <v>277</v>
      </c>
      <c r="B278" s="3" t="s">
        <v>616</v>
      </c>
      <c r="C278" s="3" t="s">
        <v>16</v>
      </c>
      <c r="D278" s="3" t="s">
        <v>26</v>
      </c>
      <c r="E278" s="3" t="s">
        <v>26</v>
      </c>
      <c r="F278" s="3" t="s">
        <v>62</v>
      </c>
      <c r="G278" s="3">
        <v>0.69</v>
      </c>
      <c r="H278" s="3" t="s">
        <v>27</v>
      </c>
      <c r="I278" s="3" t="s">
        <v>28</v>
      </c>
      <c r="J278" s="3"/>
      <c r="K278" s="3" t="s">
        <v>83</v>
      </c>
      <c r="L278" s="10" t="s">
        <v>83</v>
      </c>
      <c r="M278" s="3">
        <v>108</v>
      </c>
      <c r="N278" s="3" t="s">
        <v>617</v>
      </c>
      <c r="O278" s="14" t="str">
        <f>HYPERLINK("https://view.varnivideo.com/video.html?d=P-7&amp;z=1", "Video 360°")</f>
        <v>Video 360°</v>
      </c>
      <c r="P278" s="3" t="s">
        <v>618</v>
      </c>
      <c r="Q278" s="3" t="s">
        <v>24</v>
      </c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</row>
    <row r="279" spans="1:100" ht="21" customHeight="1" x14ac:dyDescent="0.3">
      <c r="A279" s="3">
        <v>278</v>
      </c>
      <c r="B279" s="3" t="s">
        <v>619</v>
      </c>
      <c r="C279" s="3" t="s">
        <v>16</v>
      </c>
      <c r="D279" s="3" t="s">
        <v>26</v>
      </c>
      <c r="E279" s="3" t="s">
        <v>26</v>
      </c>
      <c r="F279" s="3" t="s">
        <v>166</v>
      </c>
      <c r="G279" s="3">
        <v>0.67</v>
      </c>
      <c r="H279" s="3" t="s">
        <v>27</v>
      </c>
      <c r="I279" s="3"/>
      <c r="J279" s="3"/>
      <c r="K279" s="3" t="s">
        <v>83</v>
      </c>
      <c r="L279" s="10" t="s">
        <v>83</v>
      </c>
      <c r="M279" s="3"/>
      <c r="N279" s="3" t="s">
        <v>620</v>
      </c>
      <c r="O279" s="14"/>
      <c r="P279" s="3"/>
      <c r="Q279" s="3" t="s">
        <v>24</v>
      </c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</row>
    <row r="280" spans="1:100" ht="21" customHeight="1" x14ac:dyDescent="0.3">
      <c r="A280" s="3">
        <v>279</v>
      </c>
      <c r="B280" s="3" t="s">
        <v>621</v>
      </c>
      <c r="C280" s="3" t="s">
        <v>16</v>
      </c>
      <c r="D280" s="3" t="s">
        <v>26</v>
      </c>
      <c r="E280" s="3" t="s">
        <v>26</v>
      </c>
      <c r="F280" s="3" t="s">
        <v>246</v>
      </c>
      <c r="G280" s="3">
        <v>0.64</v>
      </c>
      <c r="H280" s="3" t="s">
        <v>27</v>
      </c>
      <c r="I280" s="3" t="s">
        <v>28</v>
      </c>
      <c r="J280" s="3" t="s">
        <v>21</v>
      </c>
      <c r="K280" s="3" t="s">
        <v>83</v>
      </c>
      <c r="L280" s="10" t="s">
        <v>83</v>
      </c>
      <c r="M280" s="3">
        <v>108</v>
      </c>
      <c r="N280" s="3" t="s">
        <v>622</v>
      </c>
      <c r="O280" s="14" t="str">
        <f>HYPERLINK("https://workshop.360view.link/360viewer/360view.html?d=3005257-A147-PINK", "Video 360°")</f>
        <v>Video 360°</v>
      </c>
      <c r="P280" s="3" t="s">
        <v>623</v>
      </c>
      <c r="Q280" s="3" t="s">
        <v>24</v>
      </c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</row>
    <row r="281" spans="1:100" ht="21" customHeight="1" x14ac:dyDescent="0.3">
      <c r="A281" s="3">
        <v>280</v>
      </c>
      <c r="B281" s="3" t="s">
        <v>624</v>
      </c>
      <c r="C281" s="3" t="s">
        <v>16</v>
      </c>
      <c r="D281" s="3" t="s">
        <v>26</v>
      </c>
      <c r="E281" s="3" t="s">
        <v>26</v>
      </c>
      <c r="F281" s="3" t="s">
        <v>246</v>
      </c>
      <c r="G281" s="3">
        <v>0.59</v>
      </c>
      <c r="H281" s="3" t="s">
        <v>406</v>
      </c>
      <c r="I281" s="3" t="s">
        <v>36</v>
      </c>
      <c r="J281" s="3"/>
      <c r="K281" s="3"/>
      <c r="L281" s="10"/>
      <c r="M281" s="3"/>
      <c r="N281" s="3"/>
      <c r="O281" s="14"/>
      <c r="P281" s="3"/>
      <c r="Q281" s="3" t="s">
        <v>24</v>
      </c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</row>
    <row r="282" spans="1:100" ht="21" customHeight="1" x14ac:dyDescent="0.3">
      <c r="A282" s="3">
        <v>281</v>
      </c>
      <c r="B282" s="3" t="s">
        <v>625</v>
      </c>
      <c r="C282" s="3" t="s">
        <v>16</v>
      </c>
      <c r="D282" s="3" t="s">
        <v>26</v>
      </c>
      <c r="E282" s="3" t="s">
        <v>26</v>
      </c>
      <c r="F282" s="3" t="s">
        <v>147</v>
      </c>
      <c r="G282" s="3">
        <v>0.56000000000000005</v>
      </c>
      <c r="H282" s="3" t="s">
        <v>406</v>
      </c>
      <c r="I282" s="3" t="s">
        <v>36</v>
      </c>
      <c r="J282" s="3"/>
      <c r="K282" s="3"/>
      <c r="L282" s="10"/>
      <c r="M282" s="3"/>
      <c r="N282" s="3"/>
      <c r="O282" s="14"/>
      <c r="P282" s="3"/>
      <c r="Q282" s="3" t="s">
        <v>24</v>
      </c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</row>
    <row r="283" spans="1:100" ht="21" customHeight="1" x14ac:dyDescent="0.3">
      <c r="A283" s="3">
        <v>282</v>
      </c>
      <c r="B283" s="3" t="s">
        <v>626</v>
      </c>
      <c r="C283" s="3" t="s">
        <v>16</v>
      </c>
      <c r="D283" s="3" t="s">
        <v>26</v>
      </c>
      <c r="E283" s="3" t="s">
        <v>26</v>
      </c>
      <c r="F283" s="3" t="s">
        <v>161</v>
      </c>
      <c r="G283" s="3">
        <v>0.53</v>
      </c>
      <c r="H283" s="3" t="s">
        <v>27</v>
      </c>
      <c r="I283" s="3"/>
      <c r="J283" s="3"/>
      <c r="K283" s="3" t="s">
        <v>83</v>
      </c>
      <c r="L283" s="10" t="s">
        <v>83</v>
      </c>
      <c r="M283" s="3"/>
      <c r="N283" s="3" t="s">
        <v>627</v>
      </c>
      <c r="O283" s="3"/>
      <c r="P283" s="3"/>
      <c r="Q283" s="3" t="s">
        <v>24</v>
      </c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</row>
    <row r="284" spans="1:100" ht="21" customHeight="1" x14ac:dyDescent="0.3">
      <c r="A284" s="3">
        <v>283</v>
      </c>
      <c r="B284" s="3" t="s">
        <v>628</v>
      </c>
      <c r="C284" s="3" t="s">
        <v>16</v>
      </c>
      <c r="D284" s="3" t="s">
        <v>26</v>
      </c>
      <c r="E284" s="3" t="s">
        <v>26</v>
      </c>
      <c r="F284" s="3" t="s">
        <v>47</v>
      </c>
      <c r="G284" s="3">
        <v>0.51</v>
      </c>
      <c r="H284" s="3" t="s">
        <v>27</v>
      </c>
      <c r="I284" s="3"/>
      <c r="J284" s="3"/>
      <c r="K284" s="3" t="s">
        <v>83</v>
      </c>
      <c r="L284" s="10" t="s">
        <v>83</v>
      </c>
      <c r="M284" s="3"/>
      <c r="N284" s="3" t="s">
        <v>629</v>
      </c>
      <c r="O284" s="14"/>
      <c r="P284" s="3"/>
      <c r="Q284" s="3" t="s">
        <v>24</v>
      </c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</row>
    <row r="285" spans="1:100" ht="21" customHeight="1" x14ac:dyDescent="0.3">
      <c r="A285" s="3">
        <v>284</v>
      </c>
      <c r="B285" s="3" t="s">
        <v>630</v>
      </c>
      <c r="C285" s="3" t="s">
        <v>16</v>
      </c>
      <c r="D285" s="3" t="s">
        <v>26</v>
      </c>
      <c r="E285" s="3" t="s">
        <v>26</v>
      </c>
      <c r="F285" s="3" t="s">
        <v>47</v>
      </c>
      <c r="G285" s="3">
        <v>0.5</v>
      </c>
      <c r="H285" s="3" t="s">
        <v>27</v>
      </c>
      <c r="I285" s="3"/>
      <c r="J285" s="3"/>
      <c r="K285" s="3" t="s">
        <v>83</v>
      </c>
      <c r="L285" s="10" t="s">
        <v>83</v>
      </c>
      <c r="M285" s="3"/>
      <c r="N285" s="3" t="s">
        <v>631</v>
      </c>
      <c r="O285" s="14"/>
      <c r="P285" s="3"/>
      <c r="Q285" s="3" t="s">
        <v>24</v>
      </c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</row>
    <row r="286" spans="1:100" ht="21" customHeight="1" x14ac:dyDescent="0.3">
      <c r="A286" s="3">
        <v>285</v>
      </c>
      <c r="B286" s="3" t="s">
        <v>632</v>
      </c>
      <c r="C286" s="3" t="s">
        <v>16</v>
      </c>
      <c r="D286" s="3" t="s">
        <v>26</v>
      </c>
      <c r="E286" s="3" t="s">
        <v>26</v>
      </c>
      <c r="F286" s="3" t="s">
        <v>246</v>
      </c>
      <c r="G286" s="3">
        <v>0.46</v>
      </c>
      <c r="H286" s="3" t="s">
        <v>27</v>
      </c>
      <c r="I286" s="3" t="s">
        <v>28</v>
      </c>
      <c r="J286" s="3"/>
      <c r="K286" s="3" t="s">
        <v>83</v>
      </c>
      <c r="L286" s="10" t="s">
        <v>83</v>
      </c>
      <c r="M286" s="3">
        <v>108</v>
      </c>
      <c r="N286" s="3" t="s">
        <v>633</v>
      </c>
      <c r="O286" s="14" t="str">
        <f>HYPERLINK("https://workshop.360view.link/360viewer/360view.html?d=3005256-A130-PINK", "Video 360°")</f>
        <v>Video 360°</v>
      </c>
      <c r="P286" s="3" t="s">
        <v>634</v>
      </c>
      <c r="Q286" s="3" t="s">
        <v>24</v>
      </c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</row>
    <row r="287" spans="1:100" ht="21" customHeight="1" x14ac:dyDescent="0.3">
      <c r="A287" s="3">
        <v>286</v>
      </c>
      <c r="B287" s="3" t="s">
        <v>635</v>
      </c>
      <c r="C287" s="3" t="s">
        <v>16</v>
      </c>
      <c r="D287" s="3" t="s">
        <v>26</v>
      </c>
      <c r="E287" s="3" t="s">
        <v>26</v>
      </c>
      <c r="F287" s="3" t="s">
        <v>47</v>
      </c>
      <c r="G287" s="3">
        <v>0.42</v>
      </c>
      <c r="H287" s="3" t="s">
        <v>27</v>
      </c>
      <c r="I287" s="3" t="s">
        <v>28</v>
      </c>
      <c r="J287" s="3"/>
      <c r="K287" s="3" t="s">
        <v>83</v>
      </c>
      <c r="L287" s="10" t="s">
        <v>83</v>
      </c>
      <c r="M287" s="3">
        <v>108</v>
      </c>
      <c r="N287" s="3" t="s">
        <v>636</v>
      </c>
      <c r="O287" s="14" t="str">
        <f>HYPERLINK("https://workshop.360view.link/360viewer/360view.html?d=3005256-A131-PINK", "Video 360°")</f>
        <v>Video 360°</v>
      </c>
      <c r="P287" s="3" t="s">
        <v>637</v>
      </c>
      <c r="Q287" s="3" t="s">
        <v>24</v>
      </c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</row>
    <row r="288" spans="1:100" ht="21" customHeight="1" x14ac:dyDescent="0.3">
      <c r="A288" s="3">
        <v>287</v>
      </c>
      <c r="B288" s="3" t="s">
        <v>638</v>
      </c>
      <c r="C288" s="3" t="s">
        <v>16</v>
      </c>
      <c r="D288" s="3" t="s">
        <v>26</v>
      </c>
      <c r="E288" s="3" t="s">
        <v>26</v>
      </c>
      <c r="F288" s="3" t="s">
        <v>47</v>
      </c>
      <c r="G288" s="3">
        <v>0.4</v>
      </c>
      <c r="H288" s="3" t="s">
        <v>27</v>
      </c>
      <c r="I288" s="3" t="s">
        <v>28</v>
      </c>
      <c r="J288" s="3" t="s">
        <v>21</v>
      </c>
      <c r="K288" s="3" t="s">
        <v>21</v>
      </c>
      <c r="L288" s="10" t="s">
        <v>83</v>
      </c>
      <c r="M288" s="3"/>
      <c r="N288" s="3"/>
      <c r="O288" s="14"/>
      <c r="P288" s="3"/>
      <c r="Q288" s="3" t="s">
        <v>24</v>
      </c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</row>
    <row r="289" spans="1:100" ht="21" customHeight="1" x14ac:dyDescent="0.3">
      <c r="A289" s="3">
        <v>288</v>
      </c>
      <c r="B289" s="3" t="s">
        <v>639</v>
      </c>
      <c r="C289" s="3" t="s">
        <v>16</v>
      </c>
      <c r="D289" s="3" t="s">
        <v>26</v>
      </c>
      <c r="E289" s="3" t="s">
        <v>26</v>
      </c>
      <c r="F289" s="3" t="s">
        <v>147</v>
      </c>
      <c r="G289" s="3">
        <v>0.33</v>
      </c>
      <c r="H289" s="3" t="s">
        <v>406</v>
      </c>
      <c r="I289" s="3" t="s">
        <v>36</v>
      </c>
      <c r="J289" s="3"/>
      <c r="K289" s="3"/>
      <c r="L289" s="10"/>
      <c r="M289" s="3"/>
      <c r="N289" s="3"/>
      <c r="O289" s="14"/>
      <c r="P289" s="3"/>
      <c r="Q289" s="3" t="s">
        <v>24</v>
      </c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</row>
    <row r="290" spans="1:100" ht="21" customHeight="1" x14ac:dyDescent="0.3">
      <c r="A290" s="3">
        <v>289</v>
      </c>
      <c r="B290" s="3"/>
      <c r="C290" s="3" t="s">
        <v>16</v>
      </c>
      <c r="D290" s="3" t="s">
        <v>26</v>
      </c>
      <c r="E290" s="3" t="s">
        <v>26</v>
      </c>
      <c r="F290" s="3" t="s">
        <v>246</v>
      </c>
      <c r="G290" s="3">
        <v>0.31</v>
      </c>
      <c r="H290" s="3" t="s">
        <v>640</v>
      </c>
      <c r="I290" s="3" t="s">
        <v>36</v>
      </c>
      <c r="J290" s="3"/>
      <c r="K290" s="3" t="s">
        <v>83</v>
      </c>
      <c r="L290" s="10" t="s">
        <v>83</v>
      </c>
      <c r="M290" s="3"/>
      <c r="N290" s="3" t="s">
        <v>641</v>
      </c>
      <c r="O290" s="14" t="str">
        <f>HYPERLINK("https://view.varnivideo.com/video.html?d=SDD-68", "Video 360°")</f>
        <v>Video 360°</v>
      </c>
      <c r="P290" s="3" t="s">
        <v>642</v>
      </c>
      <c r="Q290" s="3" t="s">
        <v>521</v>
      </c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</row>
    <row r="291" spans="1:100" ht="21" customHeight="1" x14ac:dyDescent="0.3">
      <c r="A291" s="3">
        <v>290</v>
      </c>
      <c r="B291" s="3"/>
      <c r="C291" s="3" t="s">
        <v>16</v>
      </c>
      <c r="D291" s="3" t="s">
        <v>26</v>
      </c>
      <c r="E291" s="3" t="s">
        <v>26</v>
      </c>
      <c r="F291" s="3" t="s">
        <v>147</v>
      </c>
      <c r="G291" s="3">
        <v>0.25</v>
      </c>
      <c r="H291" s="3" t="s">
        <v>88</v>
      </c>
      <c r="I291" s="3" t="s">
        <v>20</v>
      </c>
      <c r="J291" s="3"/>
      <c r="K291" s="3" t="s">
        <v>83</v>
      </c>
      <c r="L291" s="10" t="s">
        <v>83</v>
      </c>
      <c r="M291" s="3"/>
      <c r="N291" s="3" t="s">
        <v>643</v>
      </c>
      <c r="O291" s="14" t="str">
        <f>HYPERLINK("https://view.varnivideo.com/video.html?d=SDD-65", "Video 360°")</f>
        <v>Video 360°</v>
      </c>
      <c r="P291" s="3" t="s">
        <v>644</v>
      </c>
      <c r="Q291" s="3" t="s">
        <v>521</v>
      </c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</row>
    <row r="292" spans="1:100" ht="21" customHeight="1" x14ac:dyDescent="0.3">
      <c r="A292" s="3">
        <v>291</v>
      </c>
      <c r="B292" s="3"/>
      <c r="C292" s="3" t="s">
        <v>16</v>
      </c>
      <c r="D292" s="3" t="s">
        <v>26</v>
      </c>
      <c r="E292" s="3" t="s">
        <v>26</v>
      </c>
      <c r="F292" s="3" t="s">
        <v>147</v>
      </c>
      <c r="G292" s="3">
        <v>0.23</v>
      </c>
      <c r="H292" s="3" t="s">
        <v>88</v>
      </c>
      <c r="I292" s="3" t="s">
        <v>20</v>
      </c>
      <c r="J292" s="3"/>
      <c r="K292" s="3" t="s">
        <v>83</v>
      </c>
      <c r="L292" s="10" t="s">
        <v>83</v>
      </c>
      <c r="M292" s="3"/>
      <c r="N292" s="3" t="s">
        <v>645</v>
      </c>
      <c r="O292" s="14" t="str">
        <f>HYPERLINK("https://view.varnivideo.com/video.html?d=SDD-67", "Video 360°")</f>
        <v>Video 360°</v>
      </c>
      <c r="P292" s="3" t="s">
        <v>646</v>
      </c>
      <c r="Q292" s="3" t="s">
        <v>521</v>
      </c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</row>
    <row r="293" spans="1:100" ht="21" customHeight="1" x14ac:dyDescent="0.3">
      <c r="A293" s="3">
        <v>292</v>
      </c>
      <c r="B293" s="3" t="s">
        <v>647</v>
      </c>
      <c r="C293" s="3" t="s">
        <v>16</v>
      </c>
      <c r="D293" s="3" t="s">
        <v>26</v>
      </c>
      <c r="E293" s="3" t="s">
        <v>26</v>
      </c>
      <c r="F293" s="3" t="s">
        <v>47</v>
      </c>
      <c r="G293" s="3">
        <v>0.23</v>
      </c>
      <c r="H293" s="3" t="s">
        <v>27</v>
      </c>
      <c r="I293" s="3"/>
      <c r="J293" s="3"/>
      <c r="K293" s="3" t="s">
        <v>83</v>
      </c>
      <c r="L293" s="10" t="s">
        <v>83</v>
      </c>
      <c r="M293" s="3"/>
      <c r="N293" s="3" t="s">
        <v>648</v>
      </c>
      <c r="O293" s="3"/>
      <c r="P293" s="3"/>
      <c r="Q293" s="3" t="s">
        <v>24</v>
      </c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</row>
    <row r="294" spans="1:100" ht="21" customHeight="1" x14ac:dyDescent="0.3">
      <c r="A294" s="3">
        <v>293</v>
      </c>
      <c r="B294" s="3" t="s">
        <v>649</v>
      </c>
      <c r="C294" s="3" t="s">
        <v>16</v>
      </c>
      <c r="D294" s="3" t="s">
        <v>26</v>
      </c>
      <c r="E294" s="3" t="s">
        <v>26</v>
      </c>
      <c r="F294" s="3" t="s">
        <v>47</v>
      </c>
      <c r="G294" s="3">
        <v>0.19</v>
      </c>
      <c r="H294" s="3" t="s">
        <v>27</v>
      </c>
      <c r="I294" s="3" t="s">
        <v>28</v>
      </c>
      <c r="J294" s="3"/>
      <c r="K294" s="3" t="s">
        <v>83</v>
      </c>
      <c r="L294" s="10" t="s">
        <v>83</v>
      </c>
      <c r="M294" s="3">
        <v>108</v>
      </c>
      <c r="N294" s="3" t="s">
        <v>650</v>
      </c>
      <c r="O294" s="14" t="str">
        <f>HYPERLINK("https://workshop.360view.link/360viewer/360view.html?d=3005250-A133-PINK", "Video 360°")</f>
        <v>Video 360°</v>
      </c>
      <c r="P294" s="3" t="s">
        <v>651</v>
      </c>
      <c r="Q294" s="3" t="s">
        <v>24</v>
      </c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</row>
    <row r="295" spans="1:100" ht="21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10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</row>
    <row r="296" spans="1:100" ht="21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10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</row>
    <row r="297" spans="1:100" ht="21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10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</row>
    <row r="298" spans="1:100" ht="21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10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</row>
    <row r="299" spans="1:100" ht="21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10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</row>
    <row r="300" spans="1:100" ht="21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10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</row>
    <row r="301" spans="1:100" ht="21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10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</row>
    <row r="302" spans="1:100" ht="21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10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</row>
    <row r="303" spans="1:100" ht="21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10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</row>
    <row r="304" spans="1:100" ht="21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10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</row>
    <row r="305" spans="1:100" ht="21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10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</row>
    <row r="306" spans="1:100" ht="21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10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</row>
    <row r="307" spans="1:100" ht="21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10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</row>
    <row r="308" spans="1:100" ht="21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10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</row>
    <row r="309" spans="1:100" ht="21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10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</row>
    <row r="310" spans="1:100" ht="21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10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</row>
    <row r="311" spans="1:100" ht="21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10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</row>
    <row r="312" spans="1:100" ht="21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10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</row>
    <row r="313" spans="1:100" ht="21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10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</row>
    <row r="314" spans="1:100" ht="21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10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</row>
    <row r="315" spans="1:100" ht="21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10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</row>
    <row r="316" spans="1:100" ht="21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10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</row>
    <row r="317" spans="1:100" ht="21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10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</row>
    <row r="318" spans="1:100" ht="21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10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</row>
    <row r="319" spans="1:100" ht="21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10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</row>
    <row r="320" spans="1:100" ht="21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10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</row>
    <row r="321" spans="1:100" ht="21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10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</row>
    <row r="322" spans="1:100" ht="21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10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</row>
    <row r="323" spans="1:100" ht="21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10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</row>
    <row r="324" spans="1:100" ht="21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10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</row>
    <row r="325" spans="1:100" ht="21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10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</row>
    <row r="326" spans="1:100" ht="21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10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</row>
    <row r="327" spans="1:100" ht="21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10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</row>
    <row r="328" spans="1:100" ht="21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10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</row>
    <row r="329" spans="1:100" ht="21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10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</row>
    <row r="330" spans="1:100" ht="21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10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</row>
    <row r="331" spans="1:100" ht="21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10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</row>
    <row r="332" spans="1:100" ht="21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10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</row>
    <row r="333" spans="1:100" ht="21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10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</row>
    <row r="334" spans="1:100" ht="21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10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</row>
    <row r="335" spans="1:100" ht="21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10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</row>
    <row r="336" spans="1:100" ht="21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10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</row>
    <row r="337" spans="1:100" ht="21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10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</row>
    <row r="338" spans="1:100" ht="21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10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</row>
    <row r="339" spans="1:100" ht="21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10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</row>
    <row r="340" spans="1:100" ht="21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10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</row>
    <row r="341" spans="1:100" ht="21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10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</row>
    <row r="342" spans="1:100" ht="21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10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</row>
    <row r="343" spans="1:100" ht="21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10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</row>
    <row r="344" spans="1:100" ht="21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10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</row>
    <row r="345" spans="1:100" ht="21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10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</row>
    <row r="346" spans="1:100" ht="21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10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</row>
    <row r="347" spans="1:100" ht="21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10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</row>
    <row r="348" spans="1:100" ht="21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10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</row>
    <row r="349" spans="1:100" ht="21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10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</row>
    <row r="350" spans="1:100" ht="21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10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</row>
    <row r="351" spans="1:100" ht="21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1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</row>
    <row r="352" spans="1:100" ht="21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10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</row>
    <row r="353" spans="1:100" ht="21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10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</row>
    <row r="354" spans="1:100" ht="21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10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</row>
    <row r="355" spans="1:100" ht="21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10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</row>
    <row r="356" spans="1:100" ht="21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10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</row>
    <row r="357" spans="1:100" ht="21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10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</row>
    <row r="358" spans="1:100" ht="21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10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</row>
    <row r="359" spans="1:100" ht="21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10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</row>
    <row r="360" spans="1:100" ht="21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10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</row>
    <row r="361" spans="1:100" ht="21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10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</row>
    <row r="362" spans="1:100" ht="21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10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</row>
    <row r="363" spans="1:100" ht="21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10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</row>
    <row r="364" spans="1:100" ht="21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10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</row>
    <row r="365" spans="1:100" ht="21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10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</row>
    <row r="366" spans="1:100" ht="21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10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</row>
    <row r="367" spans="1:100" ht="21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10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</row>
    <row r="368" spans="1:100" ht="21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10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</row>
    <row r="369" spans="1:100" ht="21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10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</row>
    <row r="370" spans="1:100" ht="21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10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</row>
    <row r="371" spans="1:100" ht="21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10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</row>
    <row r="372" spans="1:100" ht="21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10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</row>
    <row r="373" spans="1:100" ht="21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10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</row>
    <row r="374" spans="1:100" ht="21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10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</row>
    <row r="375" spans="1:100" ht="21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10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</row>
    <row r="376" spans="1:100" ht="21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10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</row>
    <row r="377" spans="1:100" ht="21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10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</row>
    <row r="378" spans="1:100" ht="21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10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</row>
    <row r="379" spans="1:100" ht="21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10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</row>
    <row r="380" spans="1:100" ht="21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10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</row>
    <row r="381" spans="1:100" ht="21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10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</row>
    <row r="382" spans="1:100" ht="21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10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</row>
    <row r="383" spans="1:100" ht="21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10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</row>
    <row r="384" spans="1:100" ht="21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10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</row>
    <row r="385" spans="1:100" ht="21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10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</row>
    <row r="386" spans="1:100" ht="21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10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</row>
    <row r="387" spans="1:100" ht="21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10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</row>
    <row r="388" spans="1:100" ht="21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10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</row>
    <row r="389" spans="1:100" ht="21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10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</row>
    <row r="390" spans="1:100" ht="21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10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</row>
    <row r="391" spans="1:100" ht="21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10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</row>
    <row r="392" spans="1:100" ht="21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10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</row>
    <row r="393" spans="1:100" ht="21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10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</row>
    <row r="394" spans="1:100" ht="21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10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</row>
    <row r="395" spans="1:100" ht="21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10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</row>
    <row r="396" spans="1:100" ht="21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10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</row>
    <row r="397" spans="1:100" ht="21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10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</row>
    <row r="398" spans="1:100" ht="21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10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</row>
    <row r="399" spans="1:100" ht="21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10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</row>
    <row r="400" spans="1:100" ht="21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10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</row>
    <row r="401" spans="1:100" ht="21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10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</row>
    <row r="402" spans="1:100" ht="21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10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</row>
    <row r="403" spans="1:100" ht="21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10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</row>
    <row r="404" spans="1:100" ht="21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10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</row>
    <row r="405" spans="1:100" ht="21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10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</row>
    <row r="406" spans="1:100" ht="21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10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</row>
    <row r="407" spans="1:100" ht="21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10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</row>
    <row r="408" spans="1:100" ht="21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10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</row>
    <row r="409" spans="1:100" ht="21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10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</row>
    <row r="410" spans="1:100" ht="21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10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</row>
    <row r="411" spans="1:100" ht="21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10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</row>
    <row r="412" spans="1:100" ht="21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10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</row>
    <row r="413" spans="1:100" ht="21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10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</row>
    <row r="414" spans="1:100" ht="21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10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</row>
    <row r="415" spans="1:100" ht="21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10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</row>
    <row r="416" spans="1:100" ht="21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10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</row>
    <row r="417" spans="1:100" ht="21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10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</row>
    <row r="418" spans="1:100" ht="21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10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</row>
    <row r="419" spans="1:100" ht="21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10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</row>
    <row r="420" spans="1:100" ht="21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10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</row>
    <row r="421" spans="1:100" ht="21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10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</row>
    <row r="422" spans="1:100" ht="21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10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</row>
    <row r="423" spans="1:100" ht="21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10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</row>
    <row r="424" spans="1:100" ht="21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10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</row>
    <row r="425" spans="1:100" ht="21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10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</row>
    <row r="426" spans="1:100" ht="21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10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</row>
    <row r="427" spans="1:100" ht="21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10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</row>
    <row r="428" spans="1:100" ht="21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10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</row>
    <row r="429" spans="1:100" ht="21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10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</row>
    <row r="430" spans="1:100" ht="21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10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</row>
    <row r="431" spans="1:100" ht="21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10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</row>
    <row r="432" spans="1:100" ht="21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10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</row>
    <row r="433" spans="1:100" ht="21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10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</row>
    <row r="434" spans="1:100" ht="21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10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</row>
    <row r="435" spans="1:100" ht="21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10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</row>
    <row r="436" spans="1:100" ht="21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10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</row>
    <row r="437" spans="1:100" ht="21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10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</row>
    <row r="438" spans="1:100" ht="21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10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</row>
    <row r="439" spans="1:100" ht="21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10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</row>
    <row r="440" spans="1:100" ht="21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10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</row>
    <row r="441" spans="1:100" ht="21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10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</row>
    <row r="442" spans="1:100" ht="21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10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</row>
    <row r="443" spans="1:100" ht="21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10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</row>
    <row r="444" spans="1:100" ht="21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10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</row>
    <row r="445" spans="1:100" ht="21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10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</row>
    <row r="446" spans="1:100" ht="21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10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</row>
    <row r="447" spans="1:100" ht="21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10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</row>
    <row r="448" spans="1:100" ht="21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10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</row>
    <row r="449" spans="1:100" ht="21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10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</row>
    <row r="450" spans="1:100" ht="21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10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</row>
    <row r="451" spans="1:100" ht="21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10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</row>
    <row r="452" spans="1:100" ht="21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10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</row>
    <row r="453" spans="1:100" ht="21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10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</row>
    <row r="454" spans="1:100" ht="21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10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</row>
    <row r="455" spans="1:100" ht="21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10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</row>
    <row r="456" spans="1:100" ht="21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10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</row>
    <row r="457" spans="1:100" ht="21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10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</row>
    <row r="458" spans="1:100" ht="21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10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</row>
    <row r="459" spans="1:100" ht="21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10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</row>
    <row r="460" spans="1:100" ht="21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10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</row>
    <row r="461" spans="1:100" ht="21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10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</row>
    <row r="462" spans="1:100" ht="21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10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</row>
    <row r="463" spans="1:100" ht="21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10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</row>
    <row r="464" spans="1:100" ht="21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10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</row>
    <row r="465" spans="1:100" ht="21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10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</row>
    <row r="466" spans="1:100" ht="21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10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</row>
    <row r="467" spans="1:100" ht="21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10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</row>
    <row r="468" spans="1:100" ht="21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10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</row>
    <row r="469" spans="1:100" ht="21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10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</row>
    <row r="470" spans="1:100" ht="21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10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</row>
    <row r="471" spans="1:100" ht="21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10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</row>
    <row r="472" spans="1:100" ht="21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10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</row>
    <row r="473" spans="1:100" ht="21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10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</row>
    <row r="474" spans="1:100" ht="21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10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</row>
    <row r="475" spans="1:100" ht="21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10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</row>
    <row r="476" spans="1:100" ht="21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10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</row>
    <row r="477" spans="1:100" ht="21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10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</row>
    <row r="478" spans="1:100" ht="21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10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</row>
    <row r="479" spans="1:100" ht="21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10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</row>
    <row r="480" spans="1:100" ht="21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10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</row>
    <row r="481" spans="1:100" ht="21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10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</row>
    <row r="482" spans="1:100" ht="21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10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</row>
    <row r="483" spans="1:100" ht="21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10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</row>
    <row r="484" spans="1:100" ht="21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10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</row>
    <row r="485" spans="1:100" ht="21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10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</row>
    <row r="486" spans="1:100" ht="21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10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</row>
    <row r="487" spans="1:100" ht="21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10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</row>
    <row r="488" spans="1:100" ht="21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10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</row>
    <row r="489" spans="1:100" ht="21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10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</row>
    <row r="490" spans="1:100" ht="21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10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</row>
    <row r="491" spans="1:100" ht="21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10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</row>
    <row r="492" spans="1:100" ht="21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10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</row>
    <row r="493" spans="1:100" ht="21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10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</row>
    <row r="494" spans="1:100" ht="21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10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</row>
    <row r="495" spans="1:100" ht="21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10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</row>
    <row r="496" spans="1:100" ht="21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10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</row>
    <row r="497" spans="1:100" ht="21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10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</row>
    <row r="498" spans="1:100" ht="21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10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</row>
    <row r="499" spans="1:100" ht="21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10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</row>
    <row r="500" spans="1:100" ht="21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10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</row>
    <row r="501" spans="1:100" ht="21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10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</row>
    <row r="502" spans="1:100" ht="21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10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</row>
    <row r="503" spans="1:100" ht="21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10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</row>
    <row r="504" spans="1:100" ht="21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10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</row>
    <row r="505" spans="1:100" ht="21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10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</row>
    <row r="506" spans="1:100" ht="21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10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</row>
    <row r="507" spans="1:100" ht="21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10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</row>
    <row r="508" spans="1:100" ht="21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10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</row>
    <row r="509" spans="1:100" ht="21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10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</row>
    <row r="510" spans="1:100" ht="21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10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</row>
    <row r="511" spans="1:100" ht="21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10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</row>
    <row r="512" spans="1:100" ht="21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10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</row>
    <row r="513" spans="1:100" ht="21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10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</row>
    <row r="514" spans="1:100" ht="21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10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</row>
    <row r="515" spans="1:100" ht="21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10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</row>
    <row r="516" spans="1:100" ht="21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10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</row>
    <row r="517" spans="1:100" ht="21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10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</row>
    <row r="518" spans="1:100" ht="21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10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</row>
    <row r="519" spans="1:100" ht="21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10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</row>
    <row r="520" spans="1:100" ht="21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10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</row>
    <row r="521" spans="1:100" ht="21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10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</row>
    <row r="522" spans="1:100" ht="21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10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</row>
    <row r="523" spans="1:100" ht="21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10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</row>
    <row r="524" spans="1:100" ht="21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10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</row>
    <row r="525" spans="1:100" ht="21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10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</row>
    <row r="526" spans="1:100" ht="21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10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</row>
    <row r="527" spans="1:100" ht="21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10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</row>
    <row r="528" spans="1:100" ht="21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10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</row>
    <row r="529" spans="1:100" ht="21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10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</row>
    <row r="530" spans="1:100" ht="21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10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</row>
    <row r="531" spans="1:100" ht="21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10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</row>
    <row r="532" spans="1:100" ht="21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10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</row>
    <row r="533" spans="1:100" ht="21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10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</row>
    <row r="534" spans="1:100" ht="21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10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</row>
    <row r="535" spans="1:100" ht="21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10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</row>
    <row r="536" spans="1:100" ht="21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10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</row>
    <row r="537" spans="1:100" ht="21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10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</row>
    <row r="538" spans="1:100" ht="21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10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</row>
    <row r="539" spans="1:100" ht="21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10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</row>
    <row r="540" spans="1:100" ht="21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10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</row>
    <row r="541" spans="1:100" ht="21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10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</row>
    <row r="542" spans="1:100" ht="21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10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</row>
    <row r="543" spans="1:100" ht="21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10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</row>
    <row r="544" spans="1:100" ht="21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10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</row>
    <row r="545" spans="1:100" ht="21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10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</row>
    <row r="546" spans="1:100" ht="21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10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</row>
    <row r="547" spans="1:100" ht="21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10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</row>
    <row r="548" spans="1:100" ht="21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10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</row>
    <row r="549" spans="1:100" ht="21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10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</row>
    <row r="550" spans="1:100" ht="21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10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</row>
    <row r="551" spans="1:100" ht="21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10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</row>
    <row r="552" spans="1:100" ht="21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10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</row>
    <row r="553" spans="1:100" ht="21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10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</row>
    <row r="554" spans="1:100" ht="21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10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</row>
    <row r="555" spans="1:100" ht="21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10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</row>
    <row r="556" spans="1:100" ht="21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10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</row>
    <row r="557" spans="1:100" ht="21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10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</row>
    <row r="558" spans="1:100" ht="21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10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</row>
    <row r="559" spans="1:100" ht="21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10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</row>
    <row r="560" spans="1:100" ht="21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10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</row>
    <row r="561" spans="1:100" ht="21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10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</row>
    <row r="562" spans="1:100" ht="21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10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</row>
    <row r="563" spans="1:100" ht="21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10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</row>
    <row r="564" spans="1:100" ht="21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10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</row>
    <row r="565" spans="1:100" ht="21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10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</row>
    <row r="566" spans="1:100" ht="21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10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</row>
    <row r="567" spans="1:100" ht="21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10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</row>
    <row r="568" spans="1:100" ht="21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10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</row>
    <row r="569" spans="1:100" ht="21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10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</row>
    <row r="570" spans="1:100" ht="21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10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</row>
    <row r="571" spans="1:100" ht="21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10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</row>
    <row r="572" spans="1:100" ht="21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10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</row>
    <row r="573" spans="1:100" ht="21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10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</row>
    <row r="574" spans="1:100" ht="21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10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</row>
    <row r="575" spans="1:100" ht="21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10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</row>
    <row r="576" spans="1:100" ht="21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10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</row>
    <row r="577" spans="1:100" ht="21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10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</row>
    <row r="578" spans="1:100" ht="21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10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</row>
    <row r="579" spans="1:100" ht="21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10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</row>
    <row r="580" spans="1:100" ht="21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10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</row>
    <row r="581" spans="1:100" ht="21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10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</row>
    <row r="582" spans="1:100" ht="21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10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</row>
    <row r="583" spans="1:100" ht="21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10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</row>
    <row r="584" spans="1:100" ht="21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10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</row>
    <row r="585" spans="1:100" ht="21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10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</row>
    <row r="586" spans="1:100" ht="21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10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</row>
    <row r="587" spans="1:100" ht="21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10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</row>
    <row r="588" spans="1:100" ht="21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10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</row>
    <row r="589" spans="1:100" ht="21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10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</row>
    <row r="590" spans="1:100" ht="21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10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</row>
    <row r="591" spans="1:100" ht="21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10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</row>
    <row r="592" spans="1:100" ht="21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10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</row>
    <row r="593" spans="1:100" ht="21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10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</row>
    <row r="594" spans="1:100" ht="21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10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</row>
    <row r="595" spans="1:100" ht="21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10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</row>
    <row r="596" spans="1:100" ht="21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10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</row>
    <row r="597" spans="1:100" ht="21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10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</row>
    <row r="598" spans="1:100" ht="21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10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</row>
    <row r="599" spans="1:100" ht="21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10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</row>
    <row r="600" spans="1:100" ht="21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10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</row>
    <row r="601" spans="1:100" ht="21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10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</row>
    <row r="602" spans="1:100" ht="21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10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</row>
    <row r="603" spans="1:100" ht="21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10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</row>
    <row r="604" spans="1:100" ht="21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10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</row>
    <row r="605" spans="1:100" ht="21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10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</row>
    <row r="606" spans="1:100" ht="21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10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</row>
    <row r="607" spans="1:100" ht="21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10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</row>
    <row r="608" spans="1:100" ht="21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10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</row>
    <row r="609" spans="1:100" ht="21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10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</row>
    <row r="610" spans="1:100" ht="21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10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</row>
    <row r="611" spans="1:100" ht="21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10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</row>
    <row r="612" spans="1:100" ht="21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10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</row>
    <row r="613" spans="1:100" ht="21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10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</row>
    <row r="614" spans="1:100" ht="21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10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</row>
    <row r="615" spans="1:100" ht="21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10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</row>
    <row r="616" spans="1:100" ht="21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10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</row>
    <row r="617" spans="1:100" ht="21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10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</row>
    <row r="618" spans="1:100" ht="21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10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</row>
    <row r="619" spans="1:100" ht="21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10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</row>
    <row r="620" spans="1:100" ht="21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10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</row>
    <row r="621" spans="1:100" ht="21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10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</row>
    <row r="622" spans="1:100" ht="21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10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</row>
    <row r="623" spans="1:100" ht="21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10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</row>
    <row r="624" spans="1:100" ht="21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10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</row>
    <row r="625" spans="1:100" ht="21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10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</row>
    <row r="626" spans="1:100" ht="21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10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</row>
    <row r="627" spans="1:100" ht="21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10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</row>
    <row r="628" spans="1:100" ht="21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10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</row>
    <row r="629" spans="1:100" ht="21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10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</row>
    <row r="630" spans="1:100" ht="21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10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</row>
    <row r="631" spans="1:100" ht="21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10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</row>
    <row r="632" spans="1:100" ht="21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10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</row>
    <row r="633" spans="1:100" ht="21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10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</row>
    <row r="634" spans="1:100" ht="21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10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</row>
    <row r="635" spans="1:100" ht="21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10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</row>
    <row r="636" spans="1:100" ht="21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10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</row>
    <row r="637" spans="1:100" ht="21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10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</row>
    <row r="638" spans="1:100" ht="21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10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</row>
    <row r="639" spans="1:100" ht="21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10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</row>
    <row r="640" spans="1:100" ht="21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10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</row>
    <row r="641" spans="1:100" ht="21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10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</row>
    <row r="642" spans="1:100" ht="21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10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</row>
    <row r="643" spans="1:100" ht="21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10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</row>
    <row r="644" spans="1:100" ht="21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10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</row>
    <row r="645" spans="1:100" ht="21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10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</row>
    <row r="646" spans="1:100" ht="21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10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</row>
    <row r="647" spans="1:100" ht="21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10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</row>
    <row r="648" spans="1:100" ht="21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10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</row>
    <row r="649" spans="1:100" ht="21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10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</row>
    <row r="650" spans="1:100" ht="21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10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</row>
    <row r="651" spans="1:100" ht="21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10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</row>
    <row r="652" spans="1:100" ht="21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10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</row>
    <row r="653" spans="1:100" ht="21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10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</row>
    <row r="654" spans="1:100" ht="21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10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</row>
    <row r="655" spans="1:100" ht="21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10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</row>
    <row r="656" spans="1:100" ht="21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10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</row>
    <row r="657" spans="1:100" ht="21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10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</row>
    <row r="658" spans="1:100" ht="21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10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</row>
    <row r="659" spans="1:100" ht="21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10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</row>
    <row r="660" spans="1:100" ht="21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10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</row>
    <row r="661" spans="1:100" ht="21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10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</row>
    <row r="662" spans="1:100" ht="21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10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</row>
    <row r="663" spans="1:100" ht="21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10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</row>
    <row r="664" spans="1:100" ht="21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10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</row>
    <row r="665" spans="1:100" ht="21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10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</row>
    <row r="666" spans="1:100" ht="21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10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</row>
    <row r="667" spans="1:100" ht="21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10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</row>
    <row r="668" spans="1:100" ht="21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10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</row>
    <row r="669" spans="1:100" ht="21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10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</row>
    <row r="670" spans="1:100" ht="21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10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</row>
    <row r="671" spans="1:100" ht="21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10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</row>
    <row r="672" spans="1:100" ht="21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10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</row>
    <row r="673" spans="1:100" ht="21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10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</row>
    <row r="674" spans="1:100" ht="21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10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</row>
    <row r="675" spans="1:100" ht="21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10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</row>
    <row r="676" spans="1:100" ht="21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10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</row>
    <row r="677" spans="1:100" ht="21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10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</row>
    <row r="678" spans="1:100" ht="21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10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</row>
    <row r="679" spans="1:100" ht="21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10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</row>
    <row r="680" spans="1:100" ht="21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10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</row>
    <row r="681" spans="1:100" ht="21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10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</row>
    <row r="682" spans="1:100" ht="21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10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</row>
    <row r="683" spans="1:100" ht="21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10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</row>
    <row r="684" spans="1:100" ht="21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10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</row>
    <row r="685" spans="1:100" ht="21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10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</row>
    <row r="686" spans="1:100" ht="21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10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</row>
    <row r="687" spans="1:100" ht="21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10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</row>
    <row r="688" spans="1:100" ht="21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10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</row>
    <row r="689" spans="1:100" ht="21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10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</row>
    <row r="690" spans="1:100" ht="21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10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</row>
    <row r="691" spans="1:100" ht="21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10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</row>
    <row r="692" spans="1:100" ht="21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10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</row>
    <row r="693" spans="1:100" ht="21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10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</row>
    <row r="694" spans="1:100" ht="21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10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</row>
    <row r="695" spans="1:100" ht="21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10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</row>
    <row r="696" spans="1:100" ht="21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10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</row>
    <row r="697" spans="1:100" ht="21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10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</row>
    <row r="698" spans="1:100" ht="21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10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</row>
    <row r="699" spans="1:100" ht="21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10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</row>
    <row r="700" spans="1:100" ht="21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10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</row>
    <row r="701" spans="1:100" ht="21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10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</row>
    <row r="702" spans="1:100" ht="21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10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</row>
    <row r="703" spans="1:100" ht="21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10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</row>
    <row r="704" spans="1:100" ht="21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10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</row>
    <row r="705" spans="1:100" ht="21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10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</row>
    <row r="706" spans="1:100" ht="21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10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</row>
    <row r="707" spans="1:100" ht="21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10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</row>
    <row r="708" spans="1:100" ht="21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10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</row>
    <row r="709" spans="1:100" ht="21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10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</row>
    <row r="710" spans="1:100" ht="21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10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</row>
    <row r="711" spans="1:100" ht="21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10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</row>
    <row r="712" spans="1:100" ht="21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10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</row>
    <row r="713" spans="1:100" ht="21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10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</row>
    <row r="714" spans="1:100" ht="21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10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</row>
    <row r="715" spans="1:100" ht="21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10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</row>
    <row r="716" spans="1:100" ht="21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10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</row>
    <row r="717" spans="1:100" ht="21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10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</row>
    <row r="718" spans="1:100" ht="21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10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</row>
    <row r="719" spans="1:100" ht="21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10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</row>
    <row r="720" spans="1:100" ht="21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10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</row>
    <row r="721" spans="1:100" ht="21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10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</row>
    <row r="722" spans="1:100" ht="21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10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</row>
    <row r="723" spans="1:100" ht="21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10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</row>
    <row r="724" spans="1:100" ht="21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10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</row>
    <row r="725" spans="1:100" ht="21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10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</row>
    <row r="726" spans="1:100" ht="21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10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</row>
    <row r="727" spans="1:100" ht="21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10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</row>
    <row r="728" spans="1:100" ht="21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10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</row>
    <row r="729" spans="1:100" ht="21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10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</row>
    <row r="730" spans="1:100" ht="21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10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</row>
    <row r="731" spans="1:100" ht="21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10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</row>
    <row r="732" spans="1:100" ht="21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10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</row>
    <row r="733" spans="1:100" ht="21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10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</row>
    <row r="734" spans="1:100" ht="21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10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</row>
    <row r="735" spans="1:100" ht="21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10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</row>
    <row r="736" spans="1:100" ht="21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10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</row>
    <row r="737" spans="1:100" ht="21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10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</row>
    <row r="738" spans="1:100" ht="21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10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</row>
    <row r="739" spans="1:100" ht="21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10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</row>
    <row r="740" spans="1:100" ht="21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10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</row>
    <row r="741" spans="1:100" ht="21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10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</row>
    <row r="742" spans="1:100" ht="21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10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</row>
    <row r="743" spans="1:100" ht="21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10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</row>
    <row r="744" spans="1:100" ht="21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10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</row>
    <row r="745" spans="1:100" ht="21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10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</row>
    <row r="746" spans="1:100" ht="21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10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</row>
    <row r="747" spans="1:100" ht="21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10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</row>
    <row r="748" spans="1:100" ht="21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10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</row>
    <row r="749" spans="1:100" ht="21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10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</row>
    <row r="750" spans="1:100" ht="21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10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</row>
    <row r="751" spans="1:100" ht="21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10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</row>
    <row r="752" spans="1:100" ht="21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10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</row>
    <row r="753" spans="1:100" ht="21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10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</row>
    <row r="754" spans="1:100" ht="21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10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</row>
    <row r="755" spans="1:100" ht="21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10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</row>
    <row r="756" spans="1:100" ht="21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10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</row>
    <row r="757" spans="1:100" ht="21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10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</row>
    <row r="758" spans="1:100" ht="21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10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</row>
    <row r="759" spans="1:100" ht="21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10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</row>
    <row r="760" spans="1:100" ht="21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10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</row>
    <row r="761" spans="1:100" ht="21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10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</row>
    <row r="762" spans="1:100" ht="21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10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</row>
    <row r="763" spans="1:100" ht="21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10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</row>
    <row r="764" spans="1:100" ht="21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10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</row>
    <row r="765" spans="1:100" ht="21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10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</row>
    <row r="766" spans="1:100" ht="21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10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</row>
    <row r="767" spans="1:100" ht="21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10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</row>
    <row r="768" spans="1:100" ht="21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10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</row>
    <row r="769" spans="1:100" ht="21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10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</row>
    <row r="770" spans="1:100" ht="21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10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</row>
    <row r="771" spans="1:100" ht="21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10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</row>
    <row r="772" spans="1:100" ht="21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10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</row>
    <row r="773" spans="1:100" ht="21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10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</row>
    <row r="774" spans="1:100" ht="21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10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</row>
    <row r="775" spans="1:100" ht="21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10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</row>
    <row r="776" spans="1:100" ht="21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10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</row>
    <row r="777" spans="1:100" ht="21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10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</row>
    <row r="778" spans="1:100" ht="21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10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</row>
    <row r="779" spans="1:100" ht="21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10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</row>
    <row r="780" spans="1:100" ht="21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10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</row>
    <row r="781" spans="1:100" ht="21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10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</row>
    <row r="782" spans="1:100" ht="21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10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</row>
    <row r="783" spans="1:100" ht="21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10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</row>
    <row r="784" spans="1:100" ht="21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10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</row>
    <row r="785" spans="1:100" ht="21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10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</row>
    <row r="786" spans="1:100" ht="21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10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</row>
    <row r="787" spans="1:100" ht="21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10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</row>
    <row r="788" spans="1:100" ht="21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10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</row>
    <row r="789" spans="1:100" ht="21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10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</row>
    <row r="790" spans="1:100" ht="21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10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</row>
    <row r="791" spans="1:100" ht="21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10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</row>
    <row r="792" spans="1:100" ht="21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10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</row>
    <row r="793" spans="1:100" ht="21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10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</row>
    <row r="794" spans="1:100" ht="21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10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</row>
    <row r="795" spans="1:100" ht="21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10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</row>
    <row r="796" spans="1:100" ht="21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10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</row>
    <row r="797" spans="1:100" ht="21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10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</row>
    <row r="798" spans="1:100" ht="21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10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</row>
    <row r="799" spans="1:100" ht="21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10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</row>
    <row r="800" spans="1:100" ht="21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10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</row>
    <row r="801" spans="1:100" ht="21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10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</row>
    <row r="802" spans="1:100" ht="21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10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</row>
    <row r="803" spans="1:100" ht="21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10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</row>
    <row r="804" spans="1:100" ht="21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10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</row>
    <row r="805" spans="1:100" ht="21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10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</row>
    <row r="806" spans="1:100" ht="21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10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</row>
    <row r="807" spans="1:100" ht="21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10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</row>
    <row r="808" spans="1:100" ht="21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10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</row>
    <row r="809" spans="1:100" ht="21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10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</row>
    <row r="810" spans="1:100" ht="21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10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</row>
    <row r="811" spans="1:100" ht="21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10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</row>
    <row r="812" spans="1:100" ht="21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10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</row>
    <row r="813" spans="1:100" ht="21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10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</row>
    <row r="814" spans="1:100" ht="21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10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</row>
    <row r="815" spans="1:100" ht="21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10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</row>
    <row r="816" spans="1:100" ht="21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10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</row>
    <row r="817" spans="1:100" ht="21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10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</row>
    <row r="818" spans="1:100" ht="21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10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</row>
    <row r="819" spans="1:100" ht="21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10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</row>
    <row r="820" spans="1:100" ht="21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10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</row>
    <row r="821" spans="1:100" ht="21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10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</row>
    <row r="822" spans="1:100" ht="21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10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</row>
    <row r="823" spans="1:100" ht="21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10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</row>
    <row r="824" spans="1:100" ht="21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10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</row>
    <row r="825" spans="1:100" ht="21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10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</row>
    <row r="826" spans="1:100" ht="21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10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</row>
    <row r="827" spans="1:100" ht="21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10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</row>
    <row r="828" spans="1:100" ht="21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10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</row>
    <row r="829" spans="1:100" ht="21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10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</row>
    <row r="830" spans="1:100" ht="21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10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</row>
    <row r="831" spans="1:100" ht="21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10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</row>
    <row r="832" spans="1:100" ht="21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10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</row>
    <row r="833" spans="1:100" ht="21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10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</row>
    <row r="834" spans="1:100" ht="21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10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</row>
    <row r="835" spans="1:100" ht="21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10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</row>
    <row r="836" spans="1:100" ht="21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10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</row>
    <row r="837" spans="1:100" ht="21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10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</row>
    <row r="838" spans="1:100" ht="21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10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</row>
    <row r="839" spans="1:100" ht="21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10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</row>
    <row r="840" spans="1:100" ht="21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10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</row>
    <row r="841" spans="1:100" ht="21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10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</row>
    <row r="842" spans="1:100" ht="21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10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</row>
    <row r="843" spans="1:100" ht="21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10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</row>
    <row r="844" spans="1:100" ht="21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10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</row>
    <row r="845" spans="1:100" ht="21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10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</row>
    <row r="846" spans="1:100" ht="21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10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</row>
    <row r="847" spans="1:100" ht="21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10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</row>
    <row r="848" spans="1:100" ht="21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10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</row>
    <row r="849" spans="1:100" ht="21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10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</row>
    <row r="850" spans="1:100" ht="21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10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</row>
    <row r="851" spans="1:100" ht="21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10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</row>
    <row r="852" spans="1:100" ht="21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10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</row>
    <row r="853" spans="1:100" ht="21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10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</row>
    <row r="854" spans="1:100" ht="21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10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</row>
    <row r="855" spans="1:100" ht="21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10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</row>
    <row r="856" spans="1:100" ht="21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10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</row>
    <row r="857" spans="1:100" ht="21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10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</row>
    <row r="858" spans="1:100" ht="21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10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</row>
    <row r="859" spans="1:100" ht="21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10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</row>
    <row r="860" spans="1:100" ht="21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10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</row>
    <row r="861" spans="1:100" ht="21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10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</row>
    <row r="862" spans="1:100" ht="21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10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</row>
    <row r="863" spans="1:100" ht="21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10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</row>
    <row r="864" spans="1:100" ht="21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10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</row>
    <row r="865" spans="1:100" ht="21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10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</row>
    <row r="866" spans="1:100" ht="21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10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</row>
    <row r="867" spans="1:100" ht="21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10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</row>
    <row r="868" spans="1:100" ht="21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10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</row>
    <row r="869" spans="1:100" ht="21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10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</row>
    <row r="870" spans="1:100" ht="21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10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</row>
    <row r="871" spans="1:100" ht="21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10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</row>
    <row r="872" spans="1:100" ht="21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10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</row>
    <row r="873" spans="1:100" ht="21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10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</row>
    <row r="874" spans="1:100" ht="21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10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</row>
    <row r="875" spans="1:100" ht="21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10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</row>
    <row r="876" spans="1:100" ht="21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10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</row>
    <row r="877" spans="1:100" ht="21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10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</row>
    <row r="878" spans="1:100" ht="21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10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</row>
    <row r="879" spans="1:100" ht="21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10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</row>
    <row r="880" spans="1:100" ht="21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10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</row>
    <row r="881" spans="1:100" ht="21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10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</row>
    <row r="882" spans="1:100" ht="21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10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</row>
    <row r="883" spans="1:100" ht="21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10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</row>
    <row r="884" spans="1:100" ht="21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10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</row>
    <row r="885" spans="1:100" ht="21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10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</row>
    <row r="886" spans="1:100" ht="21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10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</row>
    <row r="887" spans="1:100" ht="21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10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</row>
    <row r="888" spans="1:100" ht="21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10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</row>
    <row r="889" spans="1:100" ht="21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10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</row>
    <row r="890" spans="1:100" ht="21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10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</row>
    <row r="891" spans="1:100" ht="21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10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</row>
    <row r="892" spans="1:100" ht="21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10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</row>
    <row r="893" spans="1:100" ht="21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10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</row>
    <row r="894" spans="1:100" ht="21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10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</row>
    <row r="895" spans="1:100" ht="21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10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</row>
    <row r="896" spans="1:100" ht="21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10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</row>
    <row r="897" spans="1:100" ht="21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10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</row>
    <row r="898" spans="1:100" ht="21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10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</row>
    <row r="899" spans="1:100" ht="21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10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</row>
    <row r="900" spans="1:100" ht="21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10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</row>
    <row r="901" spans="1:100" ht="21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10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</row>
    <row r="902" spans="1:100" ht="21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10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</row>
    <row r="903" spans="1:100" ht="21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10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</row>
    <row r="904" spans="1:100" ht="21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10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</row>
    <row r="905" spans="1:100" ht="21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10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</row>
    <row r="906" spans="1:100" ht="21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10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</row>
    <row r="907" spans="1:100" ht="21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10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</row>
    <row r="908" spans="1:100" ht="21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10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</row>
    <row r="909" spans="1:100" ht="21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10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</row>
    <row r="910" spans="1:100" ht="21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10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</row>
    <row r="911" spans="1:100" ht="21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10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</row>
    <row r="912" spans="1:100" ht="21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10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</row>
    <row r="913" spans="1:100" ht="21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10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</row>
    <row r="914" spans="1:100" ht="21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10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</row>
    <row r="915" spans="1:100" ht="21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10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</row>
    <row r="916" spans="1:100" ht="21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10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</row>
    <row r="917" spans="1:100" ht="21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10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</row>
    <row r="918" spans="1:100" ht="21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10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</row>
    <row r="919" spans="1:100" ht="21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10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</row>
    <row r="920" spans="1:100" ht="21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10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</row>
    <row r="921" spans="1:100" ht="21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10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</row>
    <row r="922" spans="1:100" ht="21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10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</row>
    <row r="923" spans="1:100" ht="21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10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</row>
    <row r="924" spans="1:100" ht="21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10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</row>
    <row r="925" spans="1:100" ht="21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10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</row>
    <row r="926" spans="1:100" ht="21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10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</row>
    <row r="927" spans="1:100" ht="21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10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</row>
    <row r="928" spans="1:100" ht="21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10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</row>
    <row r="929" spans="1:100" ht="21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10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</row>
    <row r="930" spans="1:100" ht="21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10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</row>
    <row r="931" spans="1:100" ht="21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10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</row>
    <row r="932" spans="1:100" ht="21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10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</row>
    <row r="933" spans="1:100" ht="21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10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</row>
    <row r="934" spans="1:100" ht="21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10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</row>
    <row r="935" spans="1:100" ht="21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10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</row>
    <row r="936" spans="1:100" ht="21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10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</row>
    <row r="937" spans="1:100" ht="21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10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</row>
    <row r="938" spans="1:100" ht="21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10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</row>
    <row r="939" spans="1:100" ht="21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10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</row>
    <row r="940" spans="1:100" ht="21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10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</row>
    <row r="941" spans="1:100" ht="21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10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</row>
    <row r="942" spans="1:100" ht="21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10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</row>
    <row r="943" spans="1:100" ht="21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10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</row>
    <row r="944" spans="1:100" ht="21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10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</row>
    <row r="945" spans="1:100" ht="21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10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</row>
    <row r="946" spans="1:100" ht="21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10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</row>
    <row r="947" spans="1:100" ht="21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10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</row>
    <row r="948" spans="1:100" ht="21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10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</row>
    <row r="949" spans="1:100" ht="21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10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</row>
    <row r="950" spans="1:100" ht="21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10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</row>
    <row r="951" spans="1:100" ht="21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10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</row>
    <row r="952" spans="1:100" ht="21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10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</row>
    <row r="953" spans="1:100" ht="21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10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</row>
    <row r="954" spans="1:100" ht="21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10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</row>
    <row r="955" spans="1:100" ht="21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10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</row>
    <row r="956" spans="1:100" ht="21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10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</row>
    <row r="957" spans="1:100" ht="21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10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</row>
    <row r="958" spans="1:100" ht="21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10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</row>
    <row r="959" spans="1:100" ht="21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10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</row>
    <row r="960" spans="1:100" ht="21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10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</row>
    <row r="961" spans="1:100" ht="21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10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</row>
    <row r="962" spans="1:100" ht="21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10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</row>
    <row r="963" spans="1:100" ht="21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10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</row>
    <row r="964" spans="1:100" ht="21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10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</row>
    <row r="965" spans="1:100" ht="21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10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</row>
    <row r="966" spans="1:100" ht="21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10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</row>
    <row r="967" spans="1:100" ht="21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10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</row>
    <row r="968" spans="1:100" ht="21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10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</row>
    <row r="969" spans="1:100" ht="21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10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</row>
    <row r="970" spans="1:100" ht="21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10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</row>
    <row r="971" spans="1:100" ht="21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10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</row>
    <row r="972" spans="1:100" ht="21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10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</row>
    <row r="973" spans="1:100" ht="21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10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</row>
    <row r="974" spans="1:100" ht="21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10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</row>
    <row r="975" spans="1:100" ht="21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10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</row>
    <row r="976" spans="1:100" ht="21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10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</row>
    <row r="977" spans="1:100" ht="21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10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</row>
    <row r="978" spans="1:100" ht="21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10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</row>
    <row r="979" spans="1:100" ht="21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10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</row>
    <row r="980" spans="1:100" ht="21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10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</row>
    <row r="981" spans="1:100" ht="21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10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</row>
    <row r="982" spans="1:100" ht="21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10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</row>
    <row r="983" spans="1:100" ht="21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10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</row>
    <row r="984" spans="1:100" ht="21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10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</row>
    <row r="985" spans="1:100" ht="21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10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</row>
    <row r="986" spans="1:100" ht="21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10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</row>
    <row r="987" spans="1:100" ht="21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10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</row>
    <row r="988" spans="1:100" ht="21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10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</row>
    <row r="989" spans="1:100" ht="21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10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</row>
    <row r="990" spans="1:100" ht="21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10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</row>
    <row r="991" spans="1:100" ht="21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10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</row>
    <row r="992" spans="1:100" ht="21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10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</row>
    <row r="993" spans="1:100" ht="21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10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</row>
    <row r="994" spans="1:100" ht="21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10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</row>
    <row r="995" spans="1:100" ht="21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10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</row>
    <row r="996" spans="1:100" ht="21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10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</row>
    <row r="997" spans="1:100" ht="21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10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</row>
    <row r="998" spans="1:100" ht="21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10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</row>
    <row r="999" spans="1:100" ht="21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10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</row>
    <row r="1000" spans="1:100" ht="21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10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</row>
    <row r="1001" spans="1:100" ht="21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10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</row>
    <row r="1002" spans="1:100" ht="21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10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</row>
    <row r="1003" spans="1:100" ht="21" customHeight="1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10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</row>
    <row r="1004" spans="1:100" ht="21" customHeight="1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10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</row>
    <row r="1005" spans="1:100" ht="21" customHeight="1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10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</row>
    <row r="1006" spans="1:100" ht="21" customHeight="1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10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  <c r="CD1006" s="3"/>
      <c r="CE1006" s="3"/>
      <c r="CF1006" s="3"/>
      <c r="CG1006" s="3"/>
      <c r="CH1006" s="3"/>
      <c r="CI1006" s="3"/>
      <c r="CJ1006" s="3"/>
      <c r="CK1006" s="3"/>
      <c r="CL1006" s="3"/>
      <c r="CM1006" s="3"/>
      <c r="CN1006" s="3"/>
      <c r="CO1006" s="3"/>
      <c r="CP1006" s="3"/>
      <c r="CQ1006" s="3"/>
      <c r="CR1006" s="3"/>
      <c r="CS1006" s="3"/>
      <c r="CT1006" s="3"/>
      <c r="CU1006" s="3"/>
      <c r="CV1006" s="3"/>
    </row>
    <row r="1007" spans="1:100" ht="21" customHeight="1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10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</row>
    <row r="1008" spans="1:100" ht="21" customHeight="1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10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S1008" s="3"/>
      <c r="BT1008" s="3"/>
      <c r="BU1008" s="3"/>
      <c r="BV1008" s="3"/>
      <c r="BW1008" s="3"/>
      <c r="BX1008" s="3"/>
      <c r="BY1008" s="3"/>
      <c r="BZ1008" s="3"/>
      <c r="CA1008" s="3"/>
      <c r="CB1008" s="3"/>
      <c r="CC1008" s="3"/>
      <c r="CD1008" s="3"/>
      <c r="CE1008" s="3"/>
      <c r="CF1008" s="3"/>
      <c r="CG1008" s="3"/>
      <c r="CH1008" s="3"/>
      <c r="CI1008" s="3"/>
      <c r="CJ1008" s="3"/>
      <c r="CK1008" s="3"/>
      <c r="CL1008" s="3"/>
      <c r="CM1008" s="3"/>
      <c r="CN1008" s="3"/>
      <c r="CO1008" s="3"/>
      <c r="CP1008" s="3"/>
      <c r="CQ1008" s="3"/>
      <c r="CR1008" s="3"/>
      <c r="CS1008" s="3"/>
      <c r="CT1008" s="3"/>
      <c r="CU1008" s="3"/>
      <c r="CV1008" s="3"/>
    </row>
    <row r="1009" spans="1:100" ht="21" customHeight="1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10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</row>
    <row r="1010" spans="1:100" ht="21" customHeight="1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10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S1010" s="3"/>
      <c r="BT1010" s="3"/>
      <c r="BU1010" s="3"/>
      <c r="BV1010" s="3"/>
      <c r="BW1010" s="3"/>
      <c r="BX1010" s="3"/>
      <c r="BY1010" s="3"/>
      <c r="BZ1010" s="3"/>
      <c r="CA1010" s="3"/>
      <c r="CB1010" s="3"/>
      <c r="CC1010" s="3"/>
      <c r="CD1010" s="3"/>
      <c r="CE1010" s="3"/>
      <c r="CF1010" s="3"/>
      <c r="CG1010" s="3"/>
      <c r="CH1010" s="3"/>
      <c r="CI1010" s="3"/>
      <c r="CJ1010" s="3"/>
      <c r="CK1010" s="3"/>
      <c r="CL1010" s="3"/>
      <c r="CM1010" s="3"/>
      <c r="CN1010" s="3"/>
      <c r="CO1010" s="3"/>
      <c r="CP1010" s="3"/>
      <c r="CQ1010" s="3"/>
      <c r="CR1010" s="3"/>
      <c r="CS1010" s="3"/>
      <c r="CT1010" s="3"/>
      <c r="CU1010" s="3"/>
      <c r="CV1010" s="3"/>
    </row>
    <row r="1011" spans="1:100" ht="21" customHeight="1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10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  <c r="CE1011" s="3"/>
      <c r="CF1011" s="3"/>
      <c r="CG1011" s="3"/>
      <c r="CH1011" s="3"/>
      <c r="CI1011" s="3"/>
      <c r="CJ1011" s="3"/>
      <c r="CK1011" s="3"/>
      <c r="CL1011" s="3"/>
      <c r="CM1011" s="3"/>
      <c r="CN1011" s="3"/>
      <c r="CO1011" s="3"/>
      <c r="CP1011" s="3"/>
      <c r="CQ1011" s="3"/>
      <c r="CR1011" s="3"/>
      <c r="CS1011" s="3"/>
      <c r="CT1011" s="3"/>
      <c r="CU1011" s="3"/>
      <c r="CV1011" s="3"/>
    </row>
    <row r="1012" spans="1:100" ht="21" customHeight="1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10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  <c r="CE1012" s="3"/>
      <c r="CF1012" s="3"/>
      <c r="CG1012" s="3"/>
      <c r="CH1012" s="3"/>
      <c r="CI1012" s="3"/>
      <c r="CJ1012" s="3"/>
      <c r="CK1012" s="3"/>
      <c r="CL1012" s="3"/>
      <c r="CM1012" s="3"/>
      <c r="CN1012" s="3"/>
      <c r="CO1012" s="3"/>
      <c r="CP1012" s="3"/>
      <c r="CQ1012" s="3"/>
      <c r="CR1012" s="3"/>
      <c r="CS1012" s="3"/>
      <c r="CT1012" s="3"/>
      <c r="CU1012" s="3"/>
      <c r="CV1012" s="3"/>
    </row>
    <row r="1013" spans="1:100" ht="21" customHeight="1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10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S1013" s="3"/>
      <c r="BT1013" s="3"/>
      <c r="BU1013" s="3"/>
      <c r="BV1013" s="3"/>
      <c r="BW1013" s="3"/>
      <c r="BX1013" s="3"/>
      <c r="BY1013" s="3"/>
      <c r="BZ1013" s="3"/>
      <c r="CA1013" s="3"/>
      <c r="CB1013" s="3"/>
      <c r="CC1013" s="3"/>
      <c r="CD1013" s="3"/>
      <c r="CE1013" s="3"/>
      <c r="CF1013" s="3"/>
      <c r="CG1013" s="3"/>
      <c r="CH1013" s="3"/>
      <c r="CI1013" s="3"/>
      <c r="CJ1013" s="3"/>
      <c r="CK1013" s="3"/>
      <c r="CL1013" s="3"/>
      <c r="CM1013" s="3"/>
      <c r="CN1013" s="3"/>
      <c r="CO1013" s="3"/>
      <c r="CP1013" s="3"/>
      <c r="CQ1013" s="3"/>
      <c r="CR1013" s="3"/>
      <c r="CS1013" s="3"/>
      <c r="CT1013" s="3"/>
      <c r="CU1013" s="3"/>
      <c r="CV1013" s="3"/>
    </row>
    <row r="1014" spans="1:100" ht="21" customHeight="1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10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  <c r="CE1014" s="3"/>
      <c r="CF1014" s="3"/>
      <c r="CG1014" s="3"/>
      <c r="CH1014" s="3"/>
      <c r="CI1014" s="3"/>
      <c r="CJ1014" s="3"/>
      <c r="CK1014" s="3"/>
      <c r="CL1014" s="3"/>
      <c r="CM1014" s="3"/>
      <c r="CN1014" s="3"/>
      <c r="CO1014" s="3"/>
      <c r="CP1014" s="3"/>
      <c r="CQ1014" s="3"/>
      <c r="CR1014" s="3"/>
      <c r="CS1014" s="3"/>
      <c r="CT1014" s="3"/>
      <c r="CU1014" s="3"/>
      <c r="CV1014" s="3"/>
    </row>
    <row r="1015" spans="1:100" ht="21" customHeight="1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10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  <c r="CE1015" s="3"/>
      <c r="CF1015" s="3"/>
      <c r="CG1015" s="3"/>
      <c r="CH1015" s="3"/>
      <c r="CI1015" s="3"/>
      <c r="CJ1015" s="3"/>
      <c r="CK1015" s="3"/>
      <c r="CL1015" s="3"/>
      <c r="CM1015" s="3"/>
      <c r="CN1015" s="3"/>
      <c r="CO1015" s="3"/>
      <c r="CP1015" s="3"/>
      <c r="CQ1015" s="3"/>
      <c r="CR1015" s="3"/>
      <c r="CS1015" s="3"/>
      <c r="CT1015" s="3"/>
      <c r="CU1015" s="3"/>
      <c r="CV1015" s="3"/>
    </row>
    <row r="1016" spans="1:100" ht="21" customHeight="1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10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S1016" s="3"/>
      <c r="BT1016" s="3"/>
      <c r="BU1016" s="3"/>
      <c r="BV1016" s="3"/>
      <c r="BW1016" s="3"/>
      <c r="BX1016" s="3"/>
      <c r="BY1016" s="3"/>
      <c r="BZ1016" s="3"/>
      <c r="CA1016" s="3"/>
      <c r="CB1016" s="3"/>
      <c r="CC1016" s="3"/>
      <c r="CD1016" s="3"/>
      <c r="CE1016" s="3"/>
      <c r="CF1016" s="3"/>
      <c r="CG1016" s="3"/>
      <c r="CH1016" s="3"/>
      <c r="CI1016" s="3"/>
      <c r="CJ1016" s="3"/>
      <c r="CK1016" s="3"/>
      <c r="CL1016" s="3"/>
      <c r="CM1016" s="3"/>
      <c r="CN1016" s="3"/>
      <c r="CO1016" s="3"/>
      <c r="CP1016" s="3"/>
      <c r="CQ1016" s="3"/>
      <c r="CR1016" s="3"/>
      <c r="CS1016" s="3"/>
      <c r="CT1016" s="3"/>
      <c r="CU1016" s="3"/>
      <c r="CV1016" s="3"/>
    </row>
    <row r="1017" spans="1:100" ht="21" customHeight="1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10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  <c r="CP1017" s="3"/>
      <c r="CQ1017" s="3"/>
      <c r="CR1017" s="3"/>
      <c r="CS1017" s="3"/>
      <c r="CT1017" s="3"/>
      <c r="CU1017" s="3"/>
      <c r="CV1017" s="3"/>
    </row>
    <row r="1018" spans="1:100" ht="21" customHeight="1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10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  <c r="CA1018" s="3"/>
      <c r="CB1018" s="3"/>
      <c r="CC1018" s="3"/>
      <c r="CD1018" s="3"/>
      <c r="CE1018" s="3"/>
      <c r="CF1018" s="3"/>
      <c r="CG1018" s="3"/>
      <c r="CH1018" s="3"/>
      <c r="CI1018" s="3"/>
      <c r="CJ1018" s="3"/>
      <c r="CK1018" s="3"/>
      <c r="CL1018" s="3"/>
      <c r="CM1018" s="3"/>
      <c r="CN1018" s="3"/>
      <c r="CO1018" s="3"/>
      <c r="CP1018" s="3"/>
      <c r="CQ1018" s="3"/>
      <c r="CR1018" s="3"/>
      <c r="CS1018" s="3"/>
      <c r="CT1018" s="3"/>
      <c r="CU1018" s="3"/>
      <c r="CV1018" s="3"/>
    </row>
    <row r="1019" spans="1:100" ht="21" customHeight="1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10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  <c r="CA1019" s="3"/>
      <c r="CB1019" s="3"/>
      <c r="CC1019" s="3"/>
      <c r="CD1019" s="3"/>
      <c r="CE1019" s="3"/>
      <c r="CF1019" s="3"/>
      <c r="CG1019" s="3"/>
      <c r="CH1019" s="3"/>
      <c r="CI1019" s="3"/>
      <c r="CJ1019" s="3"/>
      <c r="CK1019" s="3"/>
      <c r="CL1019" s="3"/>
      <c r="CM1019" s="3"/>
      <c r="CN1019" s="3"/>
      <c r="CO1019" s="3"/>
      <c r="CP1019" s="3"/>
      <c r="CQ1019" s="3"/>
      <c r="CR1019" s="3"/>
      <c r="CS1019" s="3"/>
      <c r="CT1019" s="3"/>
      <c r="CU1019" s="3"/>
      <c r="CV1019" s="3"/>
    </row>
    <row r="1020" spans="1:100" ht="21" customHeight="1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10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  <c r="BR1020" s="3"/>
      <c r="BS1020" s="3"/>
      <c r="BT1020" s="3"/>
      <c r="BU1020" s="3"/>
      <c r="BV1020" s="3"/>
      <c r="BW1020" s="3"/>
      <c r="BX1020" s="3"/>
      <c r="BY1020" s="3"/>
      <c r="BZ1020" s="3"/>
      <c r="CA1020" s="3"/>
      <c r="CB1020" s="3"/>
      <c r="CC1020" s="3"/>
      <c r="CD1020" s="3"/>
      <c r="CE1020" s="3"/>
      <c r="CF1020" s="3"/>
      <c r="CG1020" s="3"/>
      <c r="CH1020" s="3"/>
      <c r="CI1020" s="3"/>
      <c r="CJ1020" s="3"/>
      <c r="CK1020" s="3"/>
      <c r="CL1020" s="3"/>
      <c r="CM1020" s="3"/>
      <c r="CN1020" s="3"/>
      <c r="CO1020" s="3"/>
      <c r="CP1020" s="3"/>
      <c r="CQ1020" s="3"/>
      <c r="CR1020" s="3"/>
      <c r="CS1020" s="3"/>
      <c r="CT1020" s="3"/>
      <c r="CU1020" s="3"/>
      <c r="CV1020" s="3"/>
    </row>
    <row r="1021" spans="1:100" ht="21" customHeight="1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10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  <c r="CP1021" s="3"/>
      <c r="CQ1021" s="3"/>
      <c r="CR1021" s="3"/>
      <c r="CS1021" s="3"/>
      <c r="CT1021" s="3"/>
      <c r="CU1021" s="3"/>
      <c r="CV1021" s="3"/>
    </row>
    <row r="1022" spans="1:100" ht="21" customHeight="1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10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  <c r="CA1022" s="3"/>
      <c r="CB1022" s="3"/>
      <c r="CC1022" s="3"/>
      <c r="CD1022" s="3"/>
      <c r="CE1022" s="3"/>
      <c r="CF1022" s="3"/>
      <c r="CG1022" s="3"/>
      <c r="CH1022" s="3"/>
      <c r="CI1022" s="3"/>
      <c r="CJ1022" s="3"/>
      <c r="CK1022" s="3"/>
      <c r="CL1022" s="3"/>
      <c r="CM1022" s="3"/>
      <c r="CN1022" s="3"/>
      <c r="CO1022" s="3"/>
      <c r="CP1022" s="3"/>
      <c r="CQ1022" s="3"/>
      <c r="CR1022" s="3"/>
      <c r="CS1022" s="3"/>
      <c r="CT1022" s="3"/>
      <c r="CU1022" s="3"/>
      <c r="CV1022" s="3"/>
    </row>
    <row r="1023" spans="1:100" ht="21" customHeight="1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10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  <c r="CA1023" s="3"/>
      <c r="CB1023" s="3"/>
      <c r="CC1023" s="3"/>
      <c r="CD1023" s="3"/>
      <c r="CE1023" s="3"/>
      <c r="CF1023" s="3"/>
      <c r="CG1023" s="3"/>
      <c r="CH1023" s="3"/>
      <c r="CI1023" s="3"/>
      <c r="CJ1023" s="3"/>
      <c r="CK1023" s="3"/>
      <c r="CL1023" s="3"/>
      <c r="CM1023" s="3"/>
      <c r="CN1023" s="3"/>
      <c r="CO1023" s="3"/>
      <c r="CP1023" s="3"/>
      <c r="CQ1023" s="3"/>
      <c r="CR1023" s="3"/>
      <c r="CS1023" s="3"/>
      <c r="CT1023" s="3"/>
      <c r="CU1023" s="3"/>
      <c r="CV1023" s="3"/>
    </row>
    <row r="1024" spans="1:100" ht="21" customHeight="1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10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  <c r="BR1024" s="3"/>
      <c r="BS1024" s="3"/>
      <c r="BT1024" s="3"/>
      <c r="BU1024" s="3"/>
      <c r="BV1024" s="3"/>
      <c r="BW1024" s="3"/>
      <c r="BX1024" s="3"/>
      <c r="BY1024" s="3"/>
      <c r="BZ1024" s="3"/>
      <c r="CA1024" s="3"/>
      <c r="CB1024" s="3"/>
      <c r="CC1024" s="3"/>
      <c r="CD1024" s="3"/>
      <c r="CE1024" s="3"/>
      <c r="CF1024" s="3"/>
      <c r="CG1024" s="3"/>
      <c r="CH1024" s="3"/>
      <c r="CI1024" s="3"/>
      <c r="CJ1024" s="3"/>
      <c r="CK1024" s="3"/>
      <c r="CL1024" s="3"/>
      <c r="CM1024" s="3"/>
      <c r="CN1024" s="3"/>
      <c r="CO1024" s="3"/>
      <c r="CP1024" s="3"/>
      <c r="CQ1024" s="3"/>
      <c r="CR1024" s="3"/>
      <c r="CS1024" s="3"/>
      <c r="CT1024" s="3"/>
      <c r="CU1024" s="3"/>
      <c r="CV1024" s="3"/>
    </row>
    <row r="1025" spans="1:100" ht="21" customHeight="1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10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  <c r="CP1025" s="3"/>
      <c r="CQ1025" s="3"/>
      <c r="CR1025" s="3"/>
      <c r="CS1025" s="3"/>
      <c r="CT1025" s="3"/>
      <c r="CU1025" s="3"/>
      <c r="CV1025" s="3"/>
    </row>
    <row r="1026" spans="1:100" ht="21" customHeight="1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10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  <c r="CA1026" s="3"/>
      <c r="CB1026" s="3"/>
      <c r="CC1026" s="3"/>
      <c r="CD1026" s="3"/>
      <c r="CE1026" s="3"/>
      <c r="CF1026" s="3"/>
      <c r="CG1026" s="3"/>
      <c r="CH1026" s="3"/>
      <c r="CI1026" s="3"/>
      <c r="CJ1026" s="3"/>
      <c r="CK1026" s="3"/>
      <c r="CL1026" s="3"/>
      <c r="CM1026" s="3"/>
      <c r="CN1026" s="3"/>
      <c r="CO1026" s="3"/>
      <c r="CP1026" s="3"/>
      <c r="CQ1026" s="3"/>
      <c r="CR1026" s="3"/>
      <c r="CS1026" s="3"/>
      <c r="CT1026" s="3"/>
      <c r="CU1026" s="3"/>
      <c r="CV1026" s="3"/>
    </row>
    <row r="1027" spans="1:100" ht="21" customHeight="1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10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  <c r="BR1027" s="3"/>
      <c r="BS1027" s="3"/>
      <c r="BT1027" s="3"/>
      <c r="BU1027" s="3"/>
      <c r="BV1027" s="3"/>
      <c r="BW1027" s="3"/>
      <c r="BX1027" s="3"/>
      <c r="BY1027" s="3"/>
      <c r="BZ1027" s="3"/>
      <c r="CA1027" s="3"/>
      <c r="CB1027" s="3"/>
      <c r="CC1027" s="3"/>
      <c r="CD1027" s="3"/>
      <c r="CE1027" s="3"/>
      <c r="CF1027" s="3"/>
      <c r="CG1027" s="3"/>
      <c r="CH1027" s="3"/>
      <c r="CI1027" s="3"/>
      <c r="CJ1027" s="3"/>
      <c r="CK1027" s="3"/>
      <c r="CL1027" s="3"/>
      <c r="CM1027" s="3"/>
      <c r="CN1027" s="3"/>
      <c r="CO1027" s="3"/>
      <c r="CP1027" s="3"/>
      <c r="CQ1027" s="3"/>
      <c r="CR1027" s="3"/>
      <c r="CS1027" s="3"/>
      <c r="CT1027" s="3"/>
      <c r="CU1027" s="3"/>
      <c r="CV1027" s="3"/>
    </row>
    <row r="1028" spans="1:100" ht="21" customHeight="1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10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  <c r="CA1028" s="3"/>
      <c r="CB1028" s="3"/>
      <c r="CC1028" s="3"/>
      <c r="CD1028" s="3"/>
      <c r="CE1028" s="3"/>
      <c r="CF1028" s="3"/>
      <c r="CG1028" s="3"/>
      <c r="CH1028" s="3"/>
      <c r="CI1028" s="3"/>
      <c r="CJ1028" s="3"/>
      <c r="CK1028" s="3"/>
      <c r="CL1028" s="3"/>
      <c r="CM1028" s="3"/>
      <c r="CN1028" s="3"/>
      <c r="CO1028" s="3"/>
      <c r="CP1028" s="3"/>
      <c r="CQ1028" s="3"/>
      <c r="CR1028" s="3"/>
      <c r="CS1028" s="3"/>
      <c r="CT1028" s="3"/>
      <c r="CU1028" s="3"/>
      <c r="CV1028" s="3"/>
    </row>
    <row r="1029" spans="1:100" ht="21" customHeight="1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10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S1029" s="3"/>
      <c r="BT1029" s="3"/>
      <c r="BU1029" s="3"/>
      <c r="BV1029" s="3"/>
      <c r="BW1029" s="3"/>
      <c r="BX1029" s="3"/>
      <c r="BY1029" s="3"/>
      <c r="BZ1029" s="3"/>
      <c r="CA1029" s="3"/>
      <c r="CB1029" s="3"/>
      <c r="CC1029" s="3"/>
      <c r="CD1029" s="3"/>
      <c r="CE1029" s="3"/>
      <c r="CF1029" s="3"/>
      <c r="CG1029" s="3"/>
      <c r="CH1029" s="3"/>
      <c r="CI1029" s="3"/>
      <c r="CJ1029" s="3"/>
      <c r="CK1029" s="3"/>
      <c r="CL1029" s="3"/>
      <c r="CM1029" s="3"/>
      <c r="CN1029" s="3"/>
      <c r="CO1029" s="3"/>
      <c r="CP1029" s="3"/>
      <c r="CQ1029" s="3"/>
      <c r="CR1029" s="3"/>
      <c r="CS1029" s="3"/>
      <c r="CT1029" s="3"/>
      <c r="CU1029" s="3"/>
      <c r="CV1029" s="3"/>
    </row>
    <row r="1030" spans="1:100" ht="21" customHeight="1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10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</row>
    <row r="1031" spans="1:100" ht="21" customHeight="1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10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S1031" s="3"/>
      <c r="BT1031" s="3"/>
      <c r="BU1031" s="3"/>
      <c r="BV1031" s="3"/>
      <c r="BW1031" s="3"/>
      <c r="BX1031" s="3"/>
      <c r="BY1031" s="3"/>
      <c r="BZ1031" s="3"/>
      <c r="CA1031" s="3"/>
      <c r="CB1031" s="3"/>
      <c r="CC1031" s="3"/>
      <c r="CD1031" s="3"/>
      <c r="CE1031" s="3"/>
      <c r="CF1031" s="3"/>
      <c r="CG1031" s="3"/>
      <c r="CH1031" s="3"/>
      <c r="CI1031" s="3"/>
      <c r="CJ1031" s="3"/>
      <c r="CK1031" s="3"/>
      <c r="CL1031" s="3"/>
      <c r="CM1031" s="3"/>
      <c r="CN1031" s="3"/>
      <c r="CO1031" s="3"/>
      <c r="CP1031" s="3"/>
      <c r="CQ1031" s="3"/>
      <c r="CR1031" s="3"/>
      <c r="CS1031" s="3"/>
      <c r="CT1031" s="3"/>
      <c r="CU1031" s="3"/>
      <c r="CV1031" s="3"/>
    </row>
    <row r="1032" spans="1:100" ht="21" customHeight="1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10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</row>
    <row r="1033" spans="1:100" ht="21" customHeight="1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10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</row>
    <row r="1034" spans="1:100" ht="21" customHeight="1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10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S1034" s="3"/>
      <c r="BT1034" s="3"/>
      <c r="BU1034" s="3"/>
      <c r="BV1034" s="3"/>
      <c r="BW1034" s="3"/>
      <c r="BX1034" s="3"/>
      <c r="BY1034" s="3"/>
      <c r="BZ1034" s="3"/>
      <c r="CA1034" s="3"/>
      <c r="CB1034" s="3"/>
      <c r="CC1034" s="3"/>
      <c r="CD1034" s="3"/>
      <c r="CE1034" s="3"/>
      <c r="CF1034" s="3"/>
      <c r="CG1034" s="3"/>
      <c r="CH1034" s="3"/>
      <c r="CI1034" s="3"/>
      <c r="CJ1034" s="3"/>
      <c r="CK1034" s="3"/>
      <c r="CL1034" s="3"/>
      <c r="CM1034" s="3"/>
      <c r="CN1034" s="3"/>
      <c r="CO1034" s="3"/>
      <c r="CP1034" s="3"/>
      <c r="CQ1034" s="3"/>
      <c r="CR1034" s="3"/>
      <c r="CS1034" s="3"/>
      <c r="CT1034" s="3"/>
      <c r="CU1034" s="3"/>
      <c r="CV1034" s="3"/>
    </row>
    <row r="1035" spans="1:100" ht="21" customHeight="1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10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  <c r="CA1035" s="3"/>
      <c r="CB1035" s="3"/>
      <c r="CC1035" s="3"/>
      <c r="CD1035" s="3"/>
      <c r="CE1035" s="3"/>
      <c r="CF1035" s="3"/>
      <c r="CG1035" s="3"/>
      <c r="CH1035" s="3"/>
      <c r="CI1035" s="3"/>
      <c r="CJ1035" s="3"/>
      <c r="CK1035" s="3"/>
      <c r="CL1035" s="3"/>
      <c r="CM1035" s="3"/>
      <c r="CN1035" s="3"/>
      <c r="CO1035" s="3"/>
      <c r="CP1035" s="3"/>
      <c r="CQ1035" s="3"/>
      <c r="CR1035" s="3"/>
      <c r="CS1035" s="3"/>
      <c r="CT1035" s="3"/>
      <c r="CU1035" s="3"/>
      <c r="CV1035" s="3"/>
    </row>
    <row r="1036" spans="1:100" ht="21" customHeight="1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10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  <c r="BR1036" s="3"/>
      <c r="BS1036" s="3"/>
      <c r="BT1036" s="3"/>
      <c r="BU1036" s="3"/>
      <c r="BV1036" s="3"/>
      <c r="BW1036" s="3"/>
      <c r="BX1036" s="3"/>
      <c r="BY1036" s="3"/>
      <c r="BZ1036" s="3"/>
      <c r="CA1036" s="3"/>
      <c r="CB1036" s="3"/>
      <c r="CC1036" s="3"/>
      <c r="CD1036" s="3"/>
      <c r="CE1036" s="3"/>
      <c r="CF1036" s="3"/>
      <c r="CG1036" s="3"/>
      <c r="CH1036" s="3"/>
      <c r="CI1036" s="3"/>
      <c r="CJ1036" s="3"/>
      <c r="CK1036" s="3"/>
      <c r="CL1036" s="3"/>
      <c r="CM1036" s="3"/>
      <c r="CN1036" s="3"/>
      <c r="CO1036" s="3"/>
      <c r="CP1036" s="3"/>
      <c r="CQ1036" s="3"/>
      <c r="CR1036" s="3"/>
      <c r="CS1036" s="3"/>
      <c r="CT1036" s="3"/>
      <c r="CU1036" s="3"/>
      <c r="CV1036" s="3"/>
    </row>
    <row r="1037" spans="1:100" ht="21" customHeight="1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10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  <c r="CP1037" s="3"/>
      <c r="CQ1037" s="3"/>
      <c r="CR1037" s="3"/>
      <c r="CS1037" s="3"/>
      <c r="CT1037" s="3"/>
      <c r="CU1037" s="3"/>
      <c r="CV1037" s="3"/>
    </row>
    <row r="1038" spans="1:100" ht="21" customHeight="1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10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  <c r="BR1038" s="3"/>
      <c r="BS1038" s="3"/>
      <c r="BT1038" s="3"/>
      <c r="BU1038" s="3"/>
      <c r="BV1038" s="3"/>
      <c r="BW1038" s="3"/>
      <c r="BX1038" s="3"/>
      <c r="BY1038" s="3"/>
      <c r="BZ1038" s="3"/>
      <c r="CA1038" s="3"/>
      <c r="CB1038" s="3"/>
      <c r="CC1038" s="3"/>
      <c r="CD1038" s="3"/>
      <c r="CE1038" s="3"/>
      <c r="CF1038" s="3"/>
      <c r="CG1038" s="3"/>
      <c r="CH1038" s="3"/>
      <c r="CI1038" s="3"/>
      <c r="CJ1038" s="3"/>
      <c r="CK1038" s="3"/>
      <c r="CL1038" s="3"/>
      <c r="CM1038" s="3"/>
      <c r="CN1038" s="3"/>
      <c r="CO1038" s="3"/>
      <c r="CP1038" s="3"/>
      <c r="CQ1038" s="3"/>
      <c r="CR1038" s="3"/>
      <c r="CS1038" s="3"/>
      <c r="CT1038" s="3"/>
      <c r="CU1038" s="3"/>
      <c r="CV1038" s="3"/>
    </row>
    <row r="1039" spans="1:100" ht="21" customHeight="1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10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  <c r="CA1039" s="3"/>
      <c r="CB1039" s="3"/>
      <c r="CC1039" s="3"/>
      <c r="CD1039" s="3"/>
      <c r="CE1039" s="3"/>
      <c r="CF1039" s="3"/>
      <c r="CG1039" s="3"/>
      <c r="CH1039" s="3"/>
      <c r="CI1039" s="3"/>
      <c r="CJ1039" s="3"/>
      <c r="CK1039" s="3"/>
      <c r="CL1039" s="3"/>
      <c r="CM1039" s="3"/>
      <c r="CN1039" s="3"/>
      <c r="CO1039" s="3"/>
      <c r="CP1039" s="3"/>
      <c r="CQ1039" s="3"/>
      <c r="CR1039" s="3"/>
      <c r="CS1039" s="3"/>
      <c r="CT1039" s="3"/>
      <c r="CU1039" s="3"/>
      <c r="CV1039" s="3"/>
    </row>
    <row r="1040" spans="1:100" ht="21" customHeight="1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10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  <c r="BR1040" s="3"/>
      <c r="BS1040" s="3"/>
      <c r="BT1040" s="3"/>
      <c r="BU1040" s="3"/>
      <c r="BV1040" s="3"/>
      <c r="BW1040" s="3"/>
      <c r="BX1040" s="3"/>
      <c r="BY1040" s="3"/>
      <c r="BZ1040" s="3"/>
      <c r="CA1040" s="3"/>
      <c r="CB1040" s="3"/>
      <c r="CC1040" s="3"/>
      <c r="CD1040" s="3"/>
      <c r="CE1040" s="3"/>
      <c r="CF1040" s="3"/>
      <c r="CG1040" s="3"/>
      <c r="CH1040" s="3"/>
      <c r="CI1040" s="3"/>
      <c r="CJ1040" s="3"/>
      <c r="CK1040" s="3"/>
      <c r="CL1040" s="3"/>
      <c r="CM1040" s="3"/>
      <c r="CN1040" s="3"/>
      <c r="CO1040" s="3"/>
      <c r="CP1040" s="3"/>
      <c r="CQ1040" s="3"/>
      <c r="CR1040" s="3"/>
      <c r="CS1040" s="3"/>
      <c r="CT1040" s="3"/>
      <c r="CU1040" s="3"/>
      <c r="CV1040" s="3"/>
    </row>
    <row r="1041" spans="1:100" ht="21" customHeight="1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10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  <c r="CP1041" s="3"/>
      <c r="CQ1041" s="3"/>
      <c r="CR1041" s="3"/>
      <c r="CS1041" s="3"/>
      <c r="CT1041" s="3"/>
      <c r="CU1041" s="3"/>
      <c r="CV1041" s="3"/>
    </row>
    <row r="1042" spans="1:100" ht="21" customHeight="1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10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</row>
    <row r="1043" spans="1:100" ht="21" customHeight="1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10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</row>
    <row r="1044" spans="1:100" ht="21" customHeight="1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10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S1044" s="3"/>
      <c r="BT1044" s="3"/>
      <c r="BU1044" s="3"/>
      <c r="BV1044" s="3"/>
      <c r="BW1044" s="3"/>
      <c r="BX1044" s="3"/>
      <c r="BY1044" s="3"/>
      <c r="BZ1044" s="3"/>
      <c r="CA1044" s="3"/>
      <c r="CB1044" s="3"/>
      <c r="CC1044" s="3"/>
      <c r="CD1044" s="3"/>
      <c r="CE1044" s="3"/>
      <c r="CF1044" s="3"/>
      <c r="CG1044" s="3"/>
      <c r="CH1044" s="3"/>
      <c r="CI1044" s="3"/>
      <c r="CJ1044" s="3"/>
      <c r="CK1044" s="3"/>
      <c r="CL1044" s="3"/>
      <c r="CM1044" s="3"/>
      <c r="CN1044" s="3"/>
      <c r="CO1044" s="3"/>
      <c r="CP1044" s="3"/>
      <c r="CQ1044" s="3"/>
      <c r="CR1044" s="3"/>
      <c r="CS1044" s="3"/>
      <c r="CT1044" s="3"/>
      <c r="CU1044" s="3"/>
      <c r="CV1044" s="3"/>
    </row>
    <row r="1045" spans="1:100" ht="21" customHeight="1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10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</row>
    <row r="1046" spans="1:100" ht="21" customHeight="1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10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S1046" s="3"/>
      <c r="BT1046" s="3"/>
      <c r="BU1046" s="3"/>
      <c r="BV1046" s="3"/>
      <c r="BW1046" s="3"/>
      <c r="BX1046" s="3"/>
      <c r="BY1046" s="3"/>
      <c r="BZ1046" s="3"/>
      <c r="CA1046" s="3"/>
      <c r="CB1046" s="3"/>
      <c r="CC1046" s="3"/>
      <c r="CD1046" s="3"/>
      <c r="CE1046" s="3"/>
      <c r="CF1046" s="3"/>
      <c r="CG1046" s="3"/>
      <c r="CH1046" s="3"/>
      <c r="CI1046" s="3"/>
      <c r="CJ1046" s="3"/>
      <c r="CK1046" s="3"/>
      <c r="CL1046" s="3"/>
      <c r="CM1046" s="3"/>
      <c r="CN1046" s="3"/>
      <c r="CO1046" s="3"/>
      <c r="CP1046" s="3"/>
      <c r="CQ1046" s="3"/>
      <c r="CR1046" s="3"/>
      <c r="CS1046" s="3"/>
      <c r="CT1046" s="3"/>
      <c r="CU1046" s="3"/>
      <c r="CV1046" s="3"/>
    </row>
    <row r="1047" spans="1:100" ht="21" customHeight="1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10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</row>
    <row r="1048" spans="1:100" ht="21" customHeight="1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10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  <c r="CA1048" s="3"/>
      <c r="CB1048" s="3"/>
      <c r="CC1048" s="3"/>
      <c r="CD1048" s="3"/>
      <c r="CE1048" s="3"/>
      <c r="CF1048" s="3"/>
      <c r="CG1048" s="3"/>
      <c r="CH1048" s="3"/>
      <c r="CI1048" s="3"/>
      <c r="CJ1048" s="3"/>
      <c r="CK1048" s="3"/>
      <c r="CL1048" s="3"/>
      <c r="CM1048" s="3"/>
      <c r="CN1048" s="3"/>
      <c r="CO1048" s="3"/>
      <c r="CP1048" s="3"/>
      <c r="CQ1048" s="3"/>
      <c r="CR1048" s="3"/>
      <c r="CS1048" s="3"/>
      <c r="CT1048" s="3"/>
      <c r="CU1048" s="3"/>
      <c r="CV1048" s="3"/>
    </row>
    <row r="1049" spans="1:100" ht="21" customHeight="1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10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  <c r="CP1049" s="3"/>
      <c r="CQ1049" s="3"/>
      <c r="CR1049" s="3"/>
      <c r="CS1049" s="3"/>
      <c r="CT1049" s="3"/>
      <c r="CU1049" s="3"/>
      <c r="CV1049" s="3"/>
    </row>
    <row r="1050" spans="1:100" ht="21" customHeight="1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10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  <c r="BR1050" s="3"/>
      <c r="BS1050" s="3"/>
      <c r="BT1050" s="3"/>
      <c r="BU1050" s="3"/>
      <c r="BV1050" s="3"/>
      <c r="BW1050" s="3"/>
      <c r="BX1050" s="3"/>
      <c r="BY1050" s="3"/>
      <c r="BZ1050" s="3"/>
      <c r="CA1050" s="3"/>
      <c r="CB1050" s="3"/>
      <c r="CC1050" s="3"/>
      <c r="CD1050" s="3"/>
      <c r="CE1050" s="3"/>
      <c r="CF1050" s="3"/>
      <c r="CG1050" s="3"/>
      <c r="CH1050" s="3"/>
      <c r="CI1050" s="3"/>
      <c r="CJ1050" s="3"/>
      <c r="CK1050" s="3"/>
      <c r="CL1050" s="3"/>
      <c r="CM1050" s="3"/>
      <c r="CN1050" s="3"/>
      <c r="CO1050" s="3"/>
      <c r="CP1050" s="3"/>
      <c r="CQ1050" s="3"/>
      <c r="CR1050" s="3"/>
      <c r="CS1050" s="3"/>
      <c r="CT1050" s="3"/>
      <c r="CU1050" s="3"/>
      <c r="CV1050" s="3"/>
    </row>
    <row r="1051" spans="1:100" ht="21" customHeight="1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10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  <c r="CA1051" s="3"/>
      <c r="CB1051" s="3"/>
      <c r="CC1051" s="3"/>
      <c r="CD1051" s="3"/>
      <c r="CE1051" s="3"/>
      <c r="CF1051" s="3"/>
      <c r="CG1051" s="3"/>
      <c r="CH1051" s="3"/>
      <c r="CI1051" s="3"/>
      <c r="CJ1051" s="3"/>
      <c r="CK1051" s="3"/>
      <c r="CL1051" s="3"/>
      <c r="CM1051" s="3"/>
      <c r="CN1051" s="3"/>
      <c r="CO1051" s="3"/>
      <c r="CP1051" s="3"/>
      <c r="CQ1051" s="3"/>
      <c r="CR1051" s="3"/>
      <c r="CS1051" s="3"/>
      <c r="CT1051" s="3"/>
      <c r="CU1051" s="3"/>
      <c r="CV1051" s="3"/>
    </row>
    <row r="1052" spans="1:100" ht="21" customHeight="1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10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  <c r="BR1052" s="3"/>
      <c r="BS1052" s="3"/>
      <c r="BT1052" s="3"/>
      <c r="BU1052" s="3"/>
      <c r="BV1052" s="3"/>
      <c r="BW1052" s="3"/>
      <c r="BX1052" s="3"/>
      <c r="BY1052" s="3"/>
      <c r="BZ1052" s="3"/>
      <c r="CA1052" s="3"/>
      <c r="CB1052" s="3"/>
      <c r="CC1052" s="3"/>
      <c r="CD1052" s="3"/>
      <c r="CE1052" s="3"/>
      <c r="CF1052" s="3"/>
      <c r="CG1052" s="3"/>
      <c r="CH1052" s="3"/>
      <c r="CI1052" s="3"/>
      <c r="CJ1052" s="3"/>
      <c r="CK1052" s="3"/>
      <c r="CL1052" s="3"/>
      <c r="CM1052" s="3"/>
      <c r="CN1052" s="3"/>
      <c r="CO1052" s="3"/>
      <c r="CP1052" s="3"/>
      <c r="CQ1052" s="3"/>
      <c r="CR1052" s="3"/>
      <c r="CS1052" s="3"/>
      <c r="CT1052" s="3"/>
      <c r="CU1052" s="3"/>
      <c r="CV1052" s="3"/>
    </row>
    <row r="1053" spans="1:100" ht="21" customHeight="1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10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  <c r="CP1053" s="3"/>
      <c r="CQ1053" s="3"/>
      <c r="CR1053" s="3"/>
      <c r="CS1053" s="3"/>
      <c r="CT1053" s="3"/>
      <c r="CU1053" s="3"/>
      <c r="CV1053" s="3"/>
    </row>
    <row r="1054" spans="1:100" ht="21" customHeight="1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10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  <c r="BR1054" s="3"/>
      <c r="BS1054" s="3"/>
      <c r="BT1054" s="3"/>
      <c r="BU1054" s="3"/>
      <c r="BV1054" s="3"/>
      <c r="BW1054" s="3"/>
      <c r="BX1054" s="3"/>
      <c r="BY1054" s="3"/>
      <c r="BZ1054" s="3"/>
      <c r="CA1054" s="3"/>
      <c r="CB1054" s="3"/>
      <c r="CC1054" s="3"/>
      <c r="CD1054" s="3"/>
      <c r="CE1054" s="3"/>
      <c r="CF1054" s="3"/>
      <c r="CG1054" s="3"/>
      <c r="CH1054" s="3"/>
      <c r="CI1054" s="3"/>
      <c r="CJ1054" s="3"/>
      <c r="CK1054" s="3"/>
      <c r="CL1054" s="3"/>
      <c r="CM1054" s="3"/>
      <c r="CN1054" s="3"/>
      <c r="CO1054" s="3"/>
      <c r="CP1054" s="3"/>
      <c r="CQ1054" s="3"/>
      <c r="CR1054" s="3"/>
      <c r="CS1054" s="3"/>
      <c r="CT1054" s="3"/>
      <c r="CU1054" s="3"/>
      <c r="CV1054" s="3"/>
    </row>
    <row r="1055" spans="1:100" ht="21" customHeight="1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10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  <c r="CA1055" s="3"/>
      <c r="CB1055" s="3"/>
      <c r="CC1055" s="3"/>
      <c r="CD1055" s="3"/>
      <c r="CE1055" s="3"/>
      <c r="CF1055" s="3"/>
      <c r="CG1055" s="3"/>
      <c r="CH1055" s="3"/>
      <c r="CI1055" s="3"/>
      <c r="CJ1055" s="3"/>
      <c r="CK1055" s="3"/>
      <c r="CL1055" s="3"/>
      <c r="CM1055" s="3"/>
      <c r="CN1055" s="3"/>
      <c r="CO1055" s="3"/>
      <c r="CP1055" s="3"/>
      <c r="CQ1055" s="3"/>
      <c r="CR1055" s="3"/>
      <c r="CS1055" s="3"/>
      <c r="CT1055" s="3"/>
      <c r="CU1055" s="3"/>
      <c r="CV1055" s="3"/>
    </row>
    <row r="1056" spans="1:100" ht="21" customHeight="1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10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  <c r="BR1056" s="3"/>
      <c r="BS1056" s="3"/>
      <c r="BT1056" s="3"/>
      <c r="BU1056" s="3"/>
      <c r="BV1056" s="3"/>
      <c r="BW1056" s="3"/>
      <c r="BX1056" s="3"/>
      <c r="BY1056" s="3"/>
      <c r="BZ1056" s="3"/>
      <c r="CA1056" s="3"/>
      <c r="CB1056" s="3"/>
      <c r="CC1056" s="3"/>
      <c r="CD1056" s="3"/>
      <c r="CE1056" s="3"/>
      <c r="CF1056" s="3"/>
      <c r="CG1056" s="3"/>
      <c r="CH1056" s="3"/>
      <c r="CI1056" s="3"/>
      <c r="CJ1056" s="3"/>
      <c r="CK1056" s="3"/>
      <c r="CL1056" s="3"/>
      <c r="CM1056" s="3"/>
      <c r="CN1056" s="3"/>
      <c r="CO1056" s="3"/>
      <c r="CP1056" s="3"/>
      <c r="CQ1056" s="3"/>
      <c r="CR1056" s="3"/>
      <c r="CS1056" s="3"/>
      <c r="CT1056" s="3"/>
      <c r="CU1056" s="3"/>
      <c r="CV1056" s="3"/>
    </row>
    <row r="1057" spans="1:100" ht="21" customHeight="1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10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  <c r="CP1057" s="3"/>
      <c r="CQ1057" s="3"/>
      <c r="CR1057" s="3"/>
      <c r="CS1057" s="3"/>
      <c r="CT1057" s="3"/>
      <c r="CU1057" s="3"/>
      <c r="CV1057" s="3"/>
    </row>
    <row r="1058" spans="1:100" ht="21" customHeight="1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10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  <c r="BR1058" s="3"/>
      <c r="BS1058" s="3"/>
      <c r="BT1058" s="3"/>
      <c r="BU1058" s="3"/>
      <c r="BV1058" s="3"/>
      <c r="BW1058" s="3"/>
      <c r="BX1058" s="3"/>
      <c r="BY1058" s="3"/>
      <c r="BZ1058" s="3"/>
      <c r="CA1058" s="3"/>
      <c r="CB1058" s="3"/>
      <c r="CC1058" s="3"/>
      <c r="CD1058" s="3"/>
      <c r="CE1058" s="3"/>
      <c r="CF1058" s="3"/>
      <c r="CG1058" s="3"/>
      <c r="CH1058" s="3"/>
      <c r="CI1058" s="3"/>
      <c r="CJ1058" s="3"/>
      <c r="CK1058" s="3"/>
      <c r="CL1058" s="3"/>
      <c r="CM1058" s="3"/>
      <c r="CN1058" s="3"/>
      <c r="CO1058" s="3"/>
      <c r="CP1058" s="3"/>
      <c r="CQ1058" s="3"/>
      <c r="CR1058" s="3"/>
      <c r="CS1058" s="3"/>
      <c r="CT1058" s="3"/>
      <c r="CU1058" s="3"/>
      <c r="CV1058" s="3"/>
    </row>
    <row r="1059" spans="1:100" ht="21" customHeight="1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10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  <c r="CA1059" s="3"/>
      <c r="CB1059" s="3"/>
      <c r="CC1059" s="3"/>
      <c r="CD1059" s="3"/>
      <c r="CE1059" s="3"/>
      <c r="CF1059" s="3"/>
      <c r="CG1059" s="3"/>
      <c r="CH1059" s="3"/>
      <c r="CI1059" s="3"/>
      <c r="CJ1059" s="3"/>
      <c r="CK1059" s="3"/>
      <c r="CL1059" s="3"/>
      <c r="CM1059" s="3"/>
      <c r="CN1059" s="3"/>
      <c r="CO1059" s="3"/>
      <c r="CP1059" s="3"/>
      <c r="CQ1059" s="3"/>
      <c r="CR1059" s="3"/>
      <c r="CS1059" s="3"/>
      <c r="CT1059" s="3"/>
      <c r="CU1059" s="3"/>
      <c r="CV1059" s="3"/>
    </row>
    <row r="1060" spans="1:100" ht="21" customHeight="1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10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  <c r="BR1060" s="3"/>
      <c r="BS1060" s="3"/>
      <c r="BT1060" s="3"/>
      <c r="BU1060" s="3"/>
      <c r="BV1060" s="3"/>
      <c r="BW1060" s="3"/>
      <c r="BX1060" s="3"/>
      <c r="BY1060" s="3"/>
      <c r="BZ1060" s="3"/>
      <c r="CA1060" s="3"/>
      <c r="CB1060" s="3"/>
      <c r="CC1060" s="3"/>
      <c r="CD1060" s="3"/>
      <c r="CE1060" s="3"/>
      <c r="CF1060" s="3"/>
      <c r="CG1060" s="3"/>
      <c r="CH1060" s="3"/>
      <c r="CI1060" s="3"/>
      <c r="CJ1060" s="3"/>
      <c r="CK1060" s="3"/>
      <c r="CL1060" s="3"/>
      <c r="CM1060" s="3"/>
      <c r="CN1060" s="3"/>
      <c r="CO1060" s="3"/>
      <c r="CP1060" s="3"/>
      <c r="CQ1060" s="3"/>
      <c r="CR1060" s="3"/>
      <c r="CS1060" s="3"/>
      <c r="CT1060" s="3"/>
      <c r="CU1060" s="3"/>
      <c r="CV1060" s="3"/>
    </row>
    <row r="1061" spans="1:100" ht="21" customHeight="1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10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  <c r="CP1061" s="3"/>
      <c r="CQ1061" s="3"/>
      <c r="CR1061" s="3"/>
      <c r="CS1061" s="3"/>
      <c r="CT1061" s="3"/>
      <c r="CU1061" s="3"/>
      <c r="CV1061" s="3"/>
    </row>
    <row r="1062" spans="1:100" ht="21" customHeight="1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10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S1062" s="3"/>
      <c r="BT1062" s="3"/>
      <c r="BU1062" s="3"/>
      <c r="BV1062" s="3"/>
      <c r="BW1062" s="3"/>
      <c r="BX1062" s="3"/>
      <c r="BY1062" s="3"/>
      <c r="BZ1062" s="3"/>
      <c r="CA1062" s="3"/>
      <c r="CB1062" s="3"/>
      <c r="CC1062" s="3"/>
      <c r="CD1062" s="3"/>
      <c r="CE1062" s="3"/>
      <c r="CF1062" s="3"/>
      <c r="CG1062" s="3"/>
      <c r="CH1062" s="3"/>
      <c r="CI1062" s="3"/>
      <c r="CJ1062" s="3"/>
      <c r="CK1062" s="3"/>
      <c r="CL1062" s="3"/>
      <c r="CM1062" s="3"/>
      <c r="CN1062" s="3"/>
      <c r="CO1062" s="3"/>
      <c r="CP1062" s="3"/>
      <c r="CQ1062" s="3"/>
      <c r="CR1062" s="3"/>
      <c r="CS1062" s="3"/>
      <c r="CT1062" s="3"/>
      <c r="CU1062" s="3"/>
      <c r="CV1062" s="3"/>
    </row>
    <row r="1063" spans="1:100" ht="21" customHeight="1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10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  <c r="CA1063" s="3"/>
      <c r="CB1063" s="3"/>
      <c r="CC1063" s="3"/>
      <c r="CD1063" s="3"/>
      <c r="CE1063" s="3"/>
      <c r="CF1063" s="3"/>
      <c r="CG1063" s="3"/>
      <c r="CH1063" s="3"/>
      <c r="CI1063" s="3"/>
      <c r="CJ1063" s="3"/>
      <c r="CK1063" s="3"/>
      <c r="CL1063" s="3"/>
      <c r="CM1063" s="3"/>
      <c r="CN1063" s="3"/>
      <c r="CO1063" s="3"/>
      <c r="CP1063" s="3"/>
      <c r="CQ1063" s="3"/>
      <c r="CR1063" s="3"/>
      <c r="CS1063" s="3"/>
      <c r="CT1063" s="3"/>
      <c r="CU1063" s="3"/>
      <c r="CV1063" s="3"/>
    </row>
    <row r="1064" spans="1:100" ht="21" customHeight="1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10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S1064" s="3"/>
      <c r="BT1064" s="3"/>
      <c r="BU1064" s="3"/>
      <c r="BV1064" s="3"/>
      <c r="BW1064" s="3"/>
      <c r="BX1064" s="3"/>
      <c r="BY1064" s="3"/>
      <c r="BZ1064" s="3"/>
      <c r="CA1064" s="3"/>
      <c r="CB1064" s="3"/>
      <c r="CC1064" s="3"/>
      <c r="CD1064" s="3"/>
      <c r="CE1064" s="3"/>
      <c r="CF1064" s="3"/>
      <c r="CG1064" s="3"/>
      <c r="CH1064" s="3"/>
      <c r="CI1064" s="3"/>
      <c r="CJ1064" s="3"/>
      <c r="CK1064" s="3"/>
      <c r="CL1064" s="3"/>
      <c r="CM1064" s="3"/>
      <c r="CN1064" s="3"/>
      <c r="CO1064" s="3"/>
      <c r="CP1064" s="3"/>
      <c r="CQ1064" s="3"/>
      <c r="CR1064" s="3"/>
      <c r="CS1064" s="3"/>
      <c r="CT1064" s="3"/>
      <c r="CU1064" s="3"/>
      <c r="CV1064" s="3"/>
    </row>
    <row r="1065" spans="1:100" ht="21" customHeight="1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10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  <c r="CP1065" s="3"/>
      <c r="CQ1065" s="3"/>
      <c r="CR1065" s="3"/>
      <c r="CS1065" s="3"/>
      <c r="CT1065" s="3"/>
      <c r="CU1065" s="3"/>
      <c r="CV1065" s="3"/>
    </row>
    <row r="1066" spans="1:100" ht="21" customHeight="1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10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  <c r="BR1066" s="3"/>
      <c r="BS1066" s="3"/>
      <c r="BT1066" s="3"/>
      <c r="BU1066" s="3"/>
      <c r="BV1066" s="3"/>
      <c r="BW1066" s="3"/>
      <c r="BX1066" s="3"/>
      <c r="BY1066" s="3"/>
      <c r="BZ1066" s="3"/>
      <c r="CA1066" s="3"/>
      <c r="CB1066" s="3"/>
      <c r="CC1066" s="3"/>
      <c r="CD1066" s="3"/>
      <c r="CE1066" s="3"/>
      <c r="CF1066" s="3"/>
      <c r="CG1066" s="3"/>
      <c r="CH1066" s="3"/>
      <c r="CI1066" s="3"/>
      <c r="CJ1066" s="3"/>
      <c r="CK1066" s="3"/>
      <c r="CL1066" s="3"/>
      <c r="CM1066" s="3"/>
      <c r="CN1066" s="3"/>
      <c r="CO1066" s="3"/>
      <c r="CP1066" s="3"/>
      <c r="CQ1066" s="3"/>
      <c r="CR1066" s="3"/>
      <c r="CS1066" s="3"/>
      <c r="CT1066" s="3"/>
      <c r="CU1066" s="3"/>
      <c r="CV1066" s="3"/>
    </row>
    <row r="1067" spans="1:100" ht="21" customHeight="1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10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  <c r="CA1067" s="3"/>
      <c r="CB1067" s="3"/>
      <c r="CC1067" s="3"/>
      <c r="CD1067" s="3"/>
      <c r="CE1067" s="3"/>
      <c r="CF1067" s="3"/>
      <c r="CG1067" s="3"/>
      <c r="CH1067" s="3"/>
      <c r="CI1067" s="3"/>
      <c r="CJ1067" s="3"/>
      <c r="CK1067" s="3"/>
      <c r="CL1067" s="3"/>
      <c r="CM1067" s="3"/>
      <c r="CN1067" s="3"/>
      <c r="CO1067" s="3"/>
      <c r="CP1067" s="3"/>
      <c r="CQ1067" s="3"/>
      <c r="CR1067" s="3"/>
      <c r="CS1067" s="3"/>
      <c r="CT1067" s="3"/>
      <c r="CU1067" s="3"/>
      <c r="CV1067" s="3"/>
    </row>
    <row r="1068" spans="1:100" ht="21" customHeight="1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10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  <c r="BR1068" s="3"/>
      <c r="BS1068" s="3"/>
      <c r="BT1068" s="3"/>
      <c r="BU1068" s="3"/>
      <c r="BV1068" s="3"/>
      <c r="BW1068" s="3"/>
      <c r="BX1068" s="3"/>
      <c r="BY1068" s="3"/>
      <c r="BZ1068" s="3"/>
      <c r="CA1068" s="3"/>
      <c r="CB1068" s="3"/>
      <c r="CC1068" s="3"/>
      <c r="CD1068" s="3"/>
      <c r="CE1068" s="3"/>
      <c r="CF1068" s="3"/>
      <c r="CG1068" s="3"/>
      <c r="CH1068" s="3"/>
      <c r="CI1068" s="3"/>
      <c r="CJ1068" s="3"/>
      <c r="CK1068" s="3"/>
      <c r="CL1068" s="3"/>
      <c r="CM1068" s="3"/>
      <c r="CN1068" s="3"/>
      <c r="CO1068" s="3"/>
      <c r="CP1068" s="3"/>
      <c r="CQ1068" s="3"/>
      <c r="CR1068" s="3"/>
      <c r="CS1068" s="3"/>
      <c r="CT1068" s="3"/>
      <c r="CU1068" s="3"/>
      <c r="CV1068" s="3"/>
    </row>
    <row r="1069" spans="1:100" ht="21" customHeight="1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10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  <c r="CP1069" s="3"/>
      <c r="CQ1069" s="3"/>
      <c r="CR1069" s="3"/>
      <c r="CS1069" s="3"/>
      <c r="CT1069" s="3"/>
      <c r="CU1069" s="3"/>
      <c r="CV1069" s="3"/>
    </row>
    <row r="1070" spans="1:100" ht="21" customHeight="1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10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  <c r="CP1070" s="3"/>
      <c r="CQ1070" s="3"/>
      <c r="CR1070" s="3"/>
      <c r="CS1070" s="3"/>
      <c r="CT1070" s="3"/>
      <c r="CU1070" s="3"/>
      <c r="CV1070" s="3"/>
    </row>
    <row r="1071" spans="1:100" ht="21" customHeight="1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10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  <c r="BR1071" s="3"/>
      <c r="BS1071" s="3"/>
      <c r="BT1071" s="3"/>
      <c r="BU1071" s="3"/>
      <c r="BV1071" s="3"/>
      <c r="BW1071" s="3"/>
      <c r="BX1071" s="3"/>
      <c r="BY1071" s="3"/>
      <c r="BZ1071" s="3"/>
      <c r="CA1071" s="3"/>
      <c r="CB1071" s="3"/>
      <c r="CC1071" s="3"/>
      <c r="CD1071" s="3"/>
      <c r="CE1071" s="3"/>
      <c r="CF1071" s="3"/>
      <c r="CG1071" s="3"/>
      <c r="CH1071" s="3"/>
      <c r="CI1071" s="3"/>
      <c r="CJ1071" s="3"/>
      <c r="CK1071" s="3"/>
      <c r="CL1071" s="3"/>
      <c r="CM1071" s="3"/>
      <c r="CN1071" s="3"/>
      <c r="CO1071" s="3"/>
      <c r="CP1071" s="3"/>
      <c r="CQ1071" s="3"/>
      <c r="CR1071" s="3"/>
      <c r="CS1071" s="3"/>
      <c r="CT1071" s="3"/>
      <c r="CU1071" s="3"/>
      <c r="CV1071" s="3"/>
    </row>
    <row r="1072" spans="1:100" ht="21" customHeight="1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10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  <c r="CA1072" s="3"/>
      <c r="CB1072" s="3"/>
      <c r="CC1072" s="3"/>
      <c r="CD1072" s="3"/>
      <c r="CE1072" s="3"/>
      <c r="CF1072" s="3"/>
      <c r="CG1072" s="3"/>
      <c r="CH1072" s="3"/>
      <c r="CI1072" s="3"/>
      <c r="CJ1072" s="3"/>
      <c r="CK1072" s="3"/>
      <c r="CL1072" s="3"/>
      <c r="CM1072" s="3"/>
      <c r="CN1072" s="3"/>
      <c r="CO1072" s="3"/>
      <c r="CP1072" s="3"/>
      <c r="CQ1072" s="3"/>
      <c r="CR1072" s="3"/>
      <c r="CS1072" s="3"/>
      <c r="CT1072" s="3"/>
      <c r="CU1072" s="3"/>
      <c r="CV1072" s="3"/>
    </row>
    <row r="1073" spans="1:100" ht="21" customHeight="1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10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S1073" s="3"/>
      <c r="BT1073" s="3"/>
      <c r="BU1073" s="3"/>
      <c r="BV1073" s="3"/>
      <c r="BW1073" s="3"/>
      <c r="BX1073" s="3"/>
      <c r="BY1073" s="3"/>
      <c r="BZ1073" s="3"/>
      <c r="CA1073" s="3"/>
      <c r="CB1073" s="3"/>
      <c r="CC1073" s="3"/>
      <c r="CD1073" s="3"/>
      <c r="CE1073" s="3"/>
      <c r="CF1073" s="3"/>
      <c r="CG1073" s="3"/>
      <c r="CH1073" s="3"/>
      <c r="CI1073" s="3"/>
      <c r="CJ1073" s="3"/>
      <c r="CK1073" s="3"/>
      <c r="CL1073" s="3"/>
      <c r="CM1073" s="3"/>
      <c r="CN1073" s="3"/>
      <c r="CO1073" s="3"/>
      <c r="CP1073" s="3"/>
      <c r="CQ1073" s="3"/>
      <c r="CR1073" s="3"/>
      <c r="CS1073" s="3"/>
      <c r="CT1073" s="3"/>
      <c r="CU1073" s="3"/>
      <c r="CV1073" s="3"/>
    </row>
    <row r="1074" spans="1:100" ht="21" customHeight="1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10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  <c r="CP1074" s="3"/>
      <c r="CQ1074" s="3"/>
      <c r="CR1074" s="3"/>
      <c r="CS1074" s="3"/>
      <c r="CT1074" s="3"/>
      <c r="CU1074" s="3"/>
      <c r="CV1074" s="3"/>
    </row>
    <row r="1075" spans="1:100" ht="21" customHeight="1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10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  <c r="BR1075" s="3"/>
      <c r="BS1075" s="3"/>
      <c r="BT1075" s="3"/>
      <c r="BU1075" s="3"/>
      <c r="BV1075" s="3"/>
      <c r="BW1075" s="3"/>
      <c r="BX1075" s="3"/>
      <c r="BY1075" s="3"/>
      <c r="BZ1075" s="3"/>
      <c r="CA1075" s="3"/>
      <c r="CB1075" s="3"/>
      <c r="CC1075" s="3"/>
      <c r="CD1075" s="3"/>
      <c r="CE1075" s="3"/>
      <c r="CF1075" s="3"/>
      <c r="CG1075" s="3"/>
      <c r="CH1075" s="3"/>
      <c r="CI1075" s="3"/>
      <c r="CJ1075" s="3"/>
      <c r="CK1075" s="3"/>
      <c r="CL1075" s="3"/>
      <c r="CM1075" s="3"/>
      <c r="CN1075" s="3"/>
      <c r="CO1075" s="3"/>
      <c r="CP1075" s="3"/>
      <c r="CQ1075" s="3"/>
      <c r="CR1075" s="3"/>
      <c r="CS1075" s="3"/>
      <c r="CT1075" s="3"/>
      <c r="CU1075" s="3"/>
      <c r="CV1075" s="3"/>
    </row>
    <row r="1076" spans="1:100" ht="21" customHeight="1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10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  <c r="CA1076" s="3"/>
      <c r="CB1076" s="3"/>
      <c r="CC1076" s="3"/>
      <c r="CD1076" s="3"/>
      <c r="CE1076" s="3"/>
      <c r="CF1076" s="3"/>
      <c r="CG1076" s="3"/>
      <c r="CH1076" s="3"/>
      <c r="CI1076" s="3"/>
      <c r="CJ1076" s="3"/>
      <c r="CK1076" s="3"/>
      <c r="CL1076" s="3"/>
      <c r="CM1076" s="3"/>
      <c r="CN1076" s="3"/>
      <c r="CO1076" s="3"/>
      <c r="CP1076" s="3"/>
      <c r="CQ1076" s="3"/>
      <c r="CR1076" s="3"/>
      <c r="CS1076" s="3"/>
      <c r="CT1076" s="3"/>
      <c r="CU1076" s="3"/>
      <c r="CV1076" s="3"/>
    </row>
    <row r="1077" spans="1:100" ht="21" customHeight="1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10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</row>
    <row r="1078" spans="1:100" ht="21" customHeight="1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10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  <c r="BR1078" s="3"/>
      <c r="BS1078" s="3"/>
      <c r="BT1078" s="3"/>
      <c r="BU1078" s="3"/>
      <c r="BV1078" s="3"/>
      <c r="BW1078" s="3"/>
      <c r="BX1078" s="3"/>
      <c r="BY1078" s="3"/>
      <c r="BZ1078" s="3"/>
      <c r="CA1078" s="3"/>
      <c r="CB1078" s="3"/>
      <c r="CC1078" s="3"/>
      <c r="CD1078" s="3"/>
      <c r="CE1078" s="3"/>
      <c r="CF1078" s="3"/>
      <c r="CG1078" s="3"/>
      <c r="CH1078" s="3"/>
      <c r="CI1078" s="3"/>
      <c r="CJ1078" s="3"/>
      <c r="CK1078" s="3"/>
      <c r="CL1078" s="3"/>
      <c r="CM1078" s="3"/>
      <c r="CN1078" s="3"/>
      <c r="CO1078" s="3"/>
      <c r="CP1078" s="3"/>
      <c r="CQ1078" s="3"/>
      <c r="CR1078" s="3"/>
      <c r="CS1078" s="3"/>
      <c r="CT1078" s="3"/>
      <c r="CU1078" s="3"/>
      <c r="CV1078" s="3"/>
    </row>
    <row r="1079" spans="1:100" ht="21" customHeight="1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10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  <c r="CA1079" s="3"/>
      <c r="CB1079" s="3"/>
      <c r="CC1079" s="3"/>
      <c r="CD1079" s="3"/>
      <c r="CE1079" s="3"/>
      <c r="CF1079" s="3"/>
      <c r="CG1079" s="3"/>
      <c r="CH1079" s="3"/>
      <c r="CI1079" s="3"/>
      <c r="CJ1079" s="3"/>
      <c r="CK1079" s="3"/>
      <c r="CL1079" s="3"/>
      <c r="CM1079" s="3"/>
      <c r="CN1079" s="3"/>
      <c r="CO1079" s="3"/>
      <c r="CP1079" s="3"/>
      <c r="CQ1079" s="3"/>
      <c r="CR1079" s="3"/>
      <c r="CS1079" s="3"/>
      <c r="CT1079" s="3"/>
      <c r="CU1079" s="3"/>
      <c r="CV1079" s="3"/>
    </row>
    <row r="1080" spans="1:100" ht="21" customHeight="1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10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  <c r="CA1080" s="3"/>
      <c r="CB1080" s="3"/>
      <c r="CC1080" s="3"/>
      <c r="CD1080" s="3"/>
      <c r="CE1080" s="3"/>
      <c r="CF1080" s="3"/>
      <c r="CG1080" s="3"/>
      <c r="CH1080" s="3"/>
      <c r="CI1080" s="3"/>
      <c r="CJ1080" s="3"/>
      <c r="CK1080" s="3"/>
      <c r="CL1080" s="3"/>
      <c r="CM1080" s="3"/>
      <c r="CN1080" s="3"/>
      <c r="CO1080" s="3"/>
      <c r="CP1080" s="3"/>
      <c r="CQ1080" s="3"/>
      <c r="CR1080" s="3"/>
      <c r="CS1080" s="3"/>
      <c r="CT1080" s="3"/>
      <c r="CU1080" s="3"/>
      <c r="CV1080" s="3"/>
    </row>
    <row r="1081" spans="1:100" ht="21" customHeight="1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10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S1081" s="3"/>
      <c r="BT1081" s="3"/>
      <c r="BU1081" s="3"/>
      <c r="BV1081" s="3"/>
      <c r="BW1081" s="3"/>
      <c r="BX1081" s="3"/>
      <c r="BY1081" s="3"/>
      <c r="BZ1081" s="3"/>
      <c r="CA1081" s="3"/>
      <c r="CB1081" s="3"/>
      <c r="CC1081" s="3"/>
      <c r="CD1081" s="3"/>
      <c r="CE1081" s="3"/>
      <c r="CF1081" s="3"/>
      <c r="CG1081" s="3"/>
      <c r="CH1081" s="3"/>
      <c r="CI1081" s="3"/>
      <c r="CJ1081" s="3"/>
      <c r="CK1081" s="3"/>
      <c r="CL1081" s="3"/>
      <c r="CM1081" s="3"/>
      <c r="CN1081" s="3"/>
      <c r="CO1081" s="3"/>
      <c r="CP1081" s="3"/>
      <c r="CQ1081" s="3"/>
      <c r="CR1081" s="3"/>
      <c r="CS1081" s="3"/>
      <c r="CT1081" s="3"/>
      <c r="CU1081" s="3"/>
      <c r="CV1081" s="3"/>
    </row>
    <row r="1082" spans="1:100" ht="21" customHeight="1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10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  <c r="CA1082" s="3"/>
      <c r="CB1082" s="3"/>
      <c r="CC1082" s="3"/>
      <c r="CD1082" s="3"/>
      <c r="CE1082" s="3"/>
      <c r="CF1082" s="3"/>
      <c r="CG1082" s="3"/>
      <c r="CH1082" s="3"/>
      <c r="CI1082" s="3"/>
      <c r="CJ1082" s="3"/>
      <c r="CK1082" s="3"/>
      <c r="CL1082" s="3"/>
      <c r="CM1082" s="3"/>
      <c r="CN1082" s="3"/>
      <c r="CO1082" s="3"/>
      <c r="CP1082" s="3"/>
      <c r="CQ1082" s="3"/>
      <c r="CR1082" s="3"/>
      <c r="CS1082" s="3"/>
      <c r="CT1082" s="3"/>
      <c r="CU1082" s="3"/>
      <c r="CV1082" s="3"/>
    </row>
    <row r="1083" spans="1:100" ht="21" customHeight="1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10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  <c r="BR1083" s="3"/>
      <c r="BS1083" s="3"/>
      <c r="BT1083" s="3"/>
      <c r="BU1083" s="3"/>
      <c r="BV1083" s="3"/>
      <c r="BW1083" s="3"/>
      <c r="BX1083" s="3"/>
      <c r="BY1083" s="3"/>
      <c r="BZ1083" s="3"/>
      <c r="CA1083" s="3"/>
      <c r="CB1083" s="3"/>
      <c r="CC1083" s="3"/>
      <c r="CD1083" s="3"/>
      <c r="CE1083" s="3"/>
      <c r="CF1083" s="3"/>
      <c r="CG1083" s="3"/>
      <c r="CH1083" s="3"/>
      <c r="CI1083" s="3"/>
      <c r="CJ1083" s="3"/>
      <c r="CK1083" s="3"/>
      <c r="CL1083" s="3"/>
      <c r="CM1083" s="3"/>
      <c r="CN1083" s="3"/>
      <c r="CO1083" s="3"/>
      <c r="CP1083" s="3"/>
      <c r="CQ1083" s="3"/>
      <c r="CR1083" s="3"/>
      <c r="CS1083" s="3"/>
      <c r="CT1083" s="3"/>
      <c r="CU1083" s="3"/>
      <c r="CV1083" s="3"/>
    </row>
    <row r="1084" spans="1:100" ht="21" customHeight="1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10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  <c r="CA1084" s="3"/>
      <c r="CB1084" s="3"/>
      <c r="CC1084" s="3"/>
      <c r="CD1084" s="3"/>
      <c r="CE1084" s="3"/>
      <c r="CF1084" s="3"/>
      <c r="CG1084" s="3"/>
      <c r="CH1084" s="3"/>
      <c r="CI1084" s="3"/>
      <c r="CJ1084" s="3"/>
      <c r="CK1084" s="3"/>
      <c r="CL1084" s="3"/>
      <c r="CM1084" s="3"/>
      <c r="CN1084" s="3"/>
      <c r="CO1084" s="3"/>
      <c r="CP1084" s="3"/>
      <c r="CQ1084" s="3"/>
      <c r="CR1084" s="3"/>
      <c r="CS1084" s="3"/>
      <c r="CT1084" s="3"/>
      <c r="CU1084" s="3"/>
      <c r="CV1084" s="3"/>
    </row>
    <row r="1085" spans="1:100" ht="21" customHeight="1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10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S1085" s="3"/>
      <c r="BT1085" s="3"/>
      <c r="BU1085" s="3"/>
      <c r="BV1085" s="3"/>
      <c r="BW1085" s="3"/>
      <c r="BX1085" s="3"/>
      <c r="BY1085" s="3"/>
      <c r="BZ1085" s="3"/>
      <c r="CA1085" s="3"/>
      <c r="CB1085" s="3"/>
      <c r="CC1085" s="3"/>
      <c r="CD1085" s="3"/>
      <c r="CE1085" s="3"/>
      <c r="CF1085" s="3"/>
      <c r="CG1085" s="3"/>
      <c r="CH1085" s="3"/>
      <c r="CI1085" s="3"/>
      <c r="CJ1085" s="3"/>
      <c r="CK1085" s="3"/>
      <c r="CL1085" s="3"/>
      <c r="CM1085" s="3"/>
      <c r="CN1085" s="3"/>
      <c r="CO1085" s="3"/>
      <c r="CP1085" s="3"/>
      <c r="CQ1085" s="3"/>
      <c r="CR1085" s="3"/>
      <c r="CS1085" s="3"/>
      <c r="CT1085" s="3"/>
      <c r="CU1085" s="3"/>
      <c r="CV1085" s="3"/>
    </row>
    <row r="1086" spans="1:100" ht="21" customHeight="1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10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  <c r="CA1086" s="3"/>
      <c r="CB1086" s="3"/>
      <c r="CC1086" s="3"/>
      <c r="CD1086" s="3"/>
      <c r="CE1086" s="3"/>
      <c r="CF1086" s="3"/>
      <c r="CG1086" s="3"/>
      <c r="CH1086" s="3"/>
      <c r="CI1086" s="3"/>
      <c r="CJ1086" s="3"/>
      <c r="CK1086" s="3"/>
      <c r="CL1086" s="3"/>
      <c r="CM1086" s="3"/>
      <c r="CN1086" s="3"/>
      <c r="CO1086" s="3"/>
      <c r="CP1086" s="3"/>
      <c r="CQ1086" s="3"/>
      <c r="CR1086" s="3"/>
      <c r="CS1086" s="3"/>
      <c r="CT1086" s="3"/>
      <c r="CU1086" s="3"/>
      <c r="CV1086" s="3"/>
    </row>
    <row r="1087" spans="1:100" ht="21" customHeight="1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10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  <c r="CA1087" s="3"/>
      <c r="CB1087" s="3"/>
      <c r="CC1087" s="3"/>
      <c r="CD1087" s="3"/>
      <c r="CE1087" s="3"/>
      <c r="CF1087" s="3"/>
      <c r="CG1087" s="3"/>
      <c r="CH1087" s="3"/>
      <c r="CI1087" s="3"/>
      <c r="CJ1087" s="3"/>
      <c r="CK1087" s="3"/>
      <c r="CL1087" s="3"/>
      <c r="CM1087" s="3"/>
      <c r="CN1087" s="3"/>
      <c r="CO1087" s="3"/>
      <c r="CP1087" s="3"/>
      <c r="CQ1087" s="3"/>
      <c r="CR1087" s="3"/>
      <c r="CS1087" s="3"/>
      <c r="CT1087" s="3"/>
      <c r="CU1087" s="3"/>
      <c r="CV1087" s="3"/>
    </row>
    <row r="1088" spans="1:100" ht="21" customHeight="1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10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  <c r="CA1088" s="3"/>
      <c r="CB1088" s="3"/>
      <c r="CC1088" s="3"/>
      <c r="CD1088" s="3"/>
      <c r="CE1088" s="3"/>
      <c r="CF1088" s="3"/>
      <c r="CG1088" s="3"/>
      <c r="CH1088" s="3"/>
      <c r="CI1088" s="3"/>
      <c r="CJ1088" s="3"/>
      <c r="CK1088" s="3"/>
      <c r="CL1088" s="3"/>
      <c r="CM1088" s="3"/>
      <c r="CN1088" s="3"/>
      <c r="CO1088" s="3"/>
      <c r="CP1088" s="3"/>
      <c r="CQ1088" s="3"/>
      <c r="CR1088" s="3"/>
      <c r="CS1088" s="3"/>
      <c r="CT1088" s="3"/>
      <c r="CU1088" s="3"/>
      <c r="CV1088" s="3"/>
    </row>
    <row r="1089" spans="1:100" ht="21" customHeight="1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10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S1089" s="3"/>
      <c r="BT1089" s="3"/>
      <c r="BU1089" s="3"/>
      <c r="BV1089" s="3"/>
      <c r="BW1089" s="3"/>
      <c r="BX1089" s="3"/>
      <c r="BY1089" s="3"/>
      <c r="BZ1089" s="3"/>
      <c r="CA1089" s="3"/>
      <c r="CB1089" s="3"/>
      <c r="CC1089" s="3"/>
      <c r="CD1089" s="3"/>
      <c r="CE1089" s="3"/>
      <c r="CF1089" s="3"/>
      <c r="CG1089" s="3"/>
      <c r="CH1089" s="3"/>
      <c r="CI1089" s="3"/>
      <c r="CJ1089" s="3"/>
      <c r="CK1089" s="3"/>
      <c r="CL1089" s="3"/>
      <c r="CM1089" s="3"/>
      <c r="CN1089" s="3"/>
      <c r="CO1089" s="3"/>
      <c r="CP1089" s="3"/>
      <c r="CQ1089" s="3"/>
      <c r="CR1089" s="3"/>
      <c r="CS1089" s="3"/>
      <c r="CT1089" s="3"/>
      <c r="CU1089" s="3"/>
      <c r="CV1089" s="3"/>
    </row>
    <row r="1090" spans="1:100" ht="21" customHeight="1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10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  <c r="CA1090" s="3"/>
      <c r="CB1090" s="3"/>
      <c r="CC1090" s="3"/>
      <c r="CD1090" s="3"/>
      <c r="CE1090" s="3"/>
      <c r="CF1090" s="3"/>
      <c r="CG1090" s="3"/>
      <c r="CH1090" s="3"/>
      <c r="CI1090" s="3"/>
      <c r="CJ1090" s="3"/>
      <c r="CK1090" s="3"/>
      <c r="CL1090" s="3"/>
      <c r="CM1090" s="3"/>
      <c r="CN1090" s="3"/>
      <c r="CO1090" s="3"/>
      <c r="CP1090" s="3"/>
      <c r="CQ1090" s="3"/>
      <c r="CR1090" s="3"/>
      <c r="CS1090" s="3"/>
      <c r="CT1090" s="3"/>
      <c r="CU1090" s="3"/>
      <c r="CV1090" s="3"/>
    </row>
    <row r="1091" spans="1:100" ht="21" customHeight="1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10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  <c r="CA1091" s="3"/>
      <c r="CB1091" s="3"/>
      <c r="CC1091" s="3"/>
      <c r="CD1091" s="3"/>
      <c r="CE1091" s="3"/>
      <c r="CF1091" s="3"/>
      <c r="CG1091" s="3"/>
      <c r="CH1091" s="3"/>
      <c r="CI1091" s="3"/>
      <c r="CJ1091" s="3"/>
      <c r="CK1091" s="3"/>
      <c r="CL1091" s="3"/>
      <c r="CM1091" s="3"/>
      <c r="CN1091" s="3"/>
      <c r="CO1091" s="3"/>
      <c r="CP1091" s="3"/>
      <c r="CQ1091" s="3"/>
      <c r="CR1091" s="3"/>
      <c r="CS1091" s="3"/>
      <c r="CT1091" s="3"/>
      <c r="CU1091" s="3"/>
      <c r="CV1091" s="3"/>
    </row>
    <row r="1092" spans="1:100" ht="21" customHeight="1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10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  <c r="BR1092" s="3"/>
      <c r="BS1092" s="3"/>
      <c r="BT1092" s="3"/>
      <c r="BU1092" s="3"/>
      <c r="BV1092" s="3"/>
      <c r="BW1092" s="3"/>
      <c r="BX1092" s="3"/>
      <c r="BY1092" s="3"/>
      <c r="BZ1092" s="3"/>
      <c r="CA1092" s="3"/>
      <c r="CB1092" s="3"/>
      <c r="CC1092" s="3"/>
      <c r="CD1092" s="3"/>
      <c r="CE1092" s="3"/>
      <c r="CF1092" s="3"/>
      <c r="CG1092" s="3"/>
      <c r="CH1092" s="3"/>
      <c r="CI1092" s="3"/>
      <c r="CJ1092" s="3"/>
      <c r="CK1092" s="3"/>
      <c r="CL1092" s="3"/>
      <c r="CM1092" s="3"/>
      <c r="CN1092" s="3"/>
      <c r="CO1092" s="3"/>
      <c r="CP1092" s="3"/>
      <c r="CQ1092" s="3"/>
      <c r="CR1092" s="3"/>
      <c r="CS1092" s="3"/>
      <c r="CT1092" s="3"/>
      <c r="CU1092" s="3"/>
      <c r="CV1092" s="3"/>
    </row>
    <row r="1093" spans="1:100" ht="21" customHeight="1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10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  <c r="CP1093" s="3"/>
      <c r="CQ1093" s="3"/>
      <c r="CR1093" s="3"/>
      <c r="CS1093" s="3"/>
      <c r="CT1093" s="3"/>
      <c r="CU1093" s="3"/>
      <c r="CV1093" s="3"/>
    </row>
    <row r="1094" spans="1:100" ht="21" customHeight="1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10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  <c r="CA1094" s="3"/>
      <c r="CB1094" s="3"/>
      <c r="CC1094" s="3"/>
      <c r="CD1094" s="3"/>
      <c r="CE1094" s="3"/>
      <c r="CF1094" s="3"/>
      <c r="CG1094" s="3"/>
      <c r="CH1094" s="3"/>
      <c r="CI1094" s="3"/>
      <c r="CJ1094" s="3"/>
      <c r="CK1094" s="3"/>
      <c r="CL1094" s="3"/>
      <c r="CM1094" s="3"/>
      <c r="CN1094" s="3"/>
      <c r="CO1094" s="3"/>
      <c r="CP1094" s="3"/>
      <c r="CQ1094" s="3"/>
      <c r="CR1094" s="3"/>
      <c r="CS1094" s="3"/>
      <c r="CT1094" s="3"/>
      <c r="CU1094" s="3"/>
      <c r="CV1094" s="3"/>
    </row>
    <row r="1095" spans="1:100" ht="21" customHeight="1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10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  <c r="CA1095" s="3"/>
      <c r="CB1095" s="3"/>
      <c r="CC1095" s="3"/>
      <c r="CD1095" s="3"/>
      <c r="CE1095" s="3"/>
      <c r="CF1095" s="3"/>
      <c r="CG1095" s="3"/>
      <c r="CH1095" s="3"/>
      <c r="CI1095" s="3"/>
      <c r="CJ1095" s="3"/>
      <c r="CK1095" s="3"/>
      <c r="CL1095" s="3"/>
      <c r="CM1095" s="3"/>
      <c r="CN1095" s="3"/>
      <c r="CO1095" s="3"/>
      <c r="CP1095" s="3"/>
      <c r="CQ1095" s="3"/>
      <c r="CR1095" s="3"/>
      <c r="CS1095" s="3"/>
      <c r="CT1095" s="3"/>
      <c r="CU1095" s="3"/>
      <c r="CV1095" s="3"/>
    </row>
    <row r="1096" spans="1:100" ht="21" customHeight="1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10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  <c r="BR1096" s="3"/>
      <c r="BS1096" s="3"/>
      <c r="BT1096" s="3"/>
      <c r="BU1096" s="3"/>
      <c r="BV1096" s="3"/>
      <c r="BW1096" s="3"/>
      <c r="BX1096" s="3"/>
      <c r="BY1096" s="3"/>
      <c r="BZ1096" s="3"/>
      <c r="CA1096" s="3"/>
      <c r="CB1096" s="3"/>
      <c r="CC1096" s="3"/>
      <c r="CD1096" s="3"/>
      <c r="CE1096" s="3"/>
      <c r="CF1096" s="3"/>
      <c r="CG1096" s="3"/>
      <c r="CH1096" s="3"/>
      <c r="CI1096" s="3"/>
      <c r="CJ1096" s="3"/>
      <c r="CK1096" s="3"/>
      <c r="CL1096" s="3"/>
      <c r="CM1096" s="3"/>
      <c r="CN1096" s="3"/>
      <c r="CO1096" s="3"/>
      <c r="CP1096" s="3"/>
      <c r="CQ1096" s="3"/>
      <c r="CR1096" s="3"/>
      <c r="CS1096" s="3"/>
      <c r="CT1096" s="3"/>
      <c r="CU1096" s="3"/>
      <c r="CV1096" s="3"/>
    </row>
    <row r="1097" spans="1:100" ht="21" customHeight="1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10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  <c r="CP1097" s="3"/>
      <c r="CQ1097" s="3"/>
      <c r="CR1097" s="3"/>
      <c r="CS1097" s="3"/>
      <c r="CT1097" s="3"/>
      <c r="CU1097" s="3"/>
      <c r="CV1097" s="3"/>
    </row>
    <row r="1098" spans="1:100" ht="21" customHeight="1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10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  <c r="BR1098" s="3"/>
      <c r="BS1098" s="3"/>
      <c r="BT1098" s="3"/>
      <c r="BU1098" s="3"/>
      <c r="BV1098" s="3"/>
      <c r="BW1098" s="3"/>
      <c r="BX1098" s="3"/>
      <c r="BY1098" s="3"/>
      <c r="BZ1098" s="3"/>
      <c r="CA1098" s="3"/>
      <c r="CB1098" s="3"/>
      <c r="CC1098" s="3"/>
      <c r="CD1098" s="3"/>
      <c r="CE1098" s="3"/>
      <c r="CF1098" s="3"/>
      <c r="CG1098" s="3"/>
      <c r="CH1098" s="3"/>
      <c r="CI1098" s="3"/>
      <c r="CJ1098" s="3"/>
      <c r="CK1098" s="3"/>
      <c r="CL1098" s="3"/>
      <c r="CM1098" s="3"/>
      <c r="CN1098" s="3"/>
      <c r="CO1098" s="3"/>
      <c r="CP1098" s="3"/>
      <c r="CQ1098" s="3"/>
      <c r="CR1098" s="3"/>
      <c r="CS1098" s="3"/>
      <c r="CT1098" s="3"/>
      <c r="CU1098" s="3"/>
      <c r="CV1098" s="3"/>
    </row>
    <row r="1099" spans="1:100" ht="21" customHeight="1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10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  <c r="CA1099" s="3"/>
      <c r="CB1099" s="3"/>
      <c r="CC1099" s="3"/>
      <c r="CD1099" s="3"/>
      <c r="CE1099" s="3"/>
      <c r="CF1099" s="3"/>
      <c r="CG1099" s="3"/>
      <c r="CH1099" s="3"/>
      <c r="CI1099" s="3"/>
      <c r="CJ1099" s="3"/>
      <c r="CK1099" s="3"/>
      <c r="CL1099" s="3"/>
      <c r="CM1099" s="3"/>
      <c r="CN1099" s="3"/>
      <c r="CO1099" s="3"/>
      <c r="CP1099" s="3"/>
      <c r="CQ1099" s="3"/>
      <c r="CR1099" s="3"/>
      <c r="CS1099" s="3"/>
      <c r="CT1099" s="3"/>
      <c r="CU1099" s="3"/>
      <c r="CV1099" s="3"/>
    </row>
    <row r="1100" spans="1:100" ht="21" customHeight="1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10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  <c r="BR1100" s="3"/>
      <c r="BS1100" s="3"/>
      <c r="BT1100" s="3"/>
      <c r="BU1100" s="3"/>
      <c r="BV1100" s="3"/>
      <c r="BW1100" s="3"/>
      <c r="BX1100" s="3"/>
      <c r="BY1100" s="3"/>
      <c r="BZ1100" s="3"/>
      <c r="CA1100" s="3"/>
      <c r="CB1100" s="3"/>
      <c r="CC1100" s="3"/>
      <c r="CD1100" s="3"/>
      <c r="CE1100" s="3"/>
      <c r="CF1100" s="3"/>
      <c r="CG1100" s="3"/>
      <c r="CH1100" s="3"/>
      <c r="CI1100" s="3"/>
      <c r="CJ1100" s="3"/>
      <c r="CK1100" s="3"/>
      <c r="CL1100" s="3"/>
      <c r="CM1100" s="3"/>
      <c r="CN1100" s="3"/>
      <c r="CO1100" s="3"/>
      <c r="CP1100" s="3"/>
      <c r="CQ1100" s="3"/>
      <c r="CR1100" s="3"/>
      <c r="CS1100" s="3"/>
      <c r="CT1100" s="3"/>
      <c r="CU1100" s="3"/>
      <c r="CV1100" s="3"/>
    </row>
    <row r="1101" spans="1:100" ht="21" customHeight="1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10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  <c r="CP1101" s="3"/>
      <c r="CQ1101" s="3"/>
      <c r="CR1101" s="3"/>
      <c r="CS1101" s="3"/>
      <c r="CT1101" s="3"/>
      <c r="CU1101" s="3"/>
      <c r="CV1101" s="3"/>
    </row>
    <row r="1102" spans="1:100" ht="21" customHeight="1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10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  <c r="BR1102" s="3"/>
      <c r="BS1102" s="3"/>
      <c r="BT1102" s="3"/>
      <c r="BU1102" s="3"/>
      <c r="BV1102" s="3"/>
      <c r="BW1102" s="3"/>
      <c r="BX1102" s="3"/>
      <c r="BY1102" s="3"/>
      <c r="BZ1102" s="3"/>
      <c r="CA1102" s="3"/>
      <c r="CB1102" s="3"/>
      <c r="CC1102" s="3"/>
      <c r="CD1102" s="3"/>
      <c r="CE1102" s="3"/>
      <c r="CF1102" s="3"/>
      <c r="CG1102" s="3"/>
      <c r="CH1102" s="3"/>
      <c r="CI1102" s="3"/>
      <c r="CJ1102" s="3"/>
      <c r="CK1102" s="3"/>
      <c r="CL1102" s="3"/>
      <c r="CM1102" s="3"/>
      <c r="CN1102" s="3"/>
      <c r="CO1102" s="3"/>
      <c r="CP1102" s="3"/>
      <c r="CQ1102" s="3"/>
      <c r="CR1102" s="3"/>
      <c r="CS1102" s="3"/>
      <c r="CT1102" s="3"/>
      <c r="CU1102" s="3"/>
      <c r="CV1102" s="3"/>
    </row>
    <row r="1103" spans="1:100" ht="21" customHeight="1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10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  <c r="CA1103" s="3"/>
      <c r="CB1103" s="3"/>
      <c r="CC1103" s="3"/>
      <c r="CD1103" s="3"/>
      <c r="CE1103" s="3"/>
      <c r="CF1103" s="3"/>
      <c r="CG1103" s="3"/>
      <c r="CH1103" s="3"/>
      <c r="CI1103" s="3"/>
      <c r="CJ1103" s="3"/>
      <c r="CK1103" s="3"/>
      <c r="CL1103" s="3"/>
      <c r="CM1103" s="3"/>
      <c r="CN1103" s="3"/>
      <c r="CO1103" s="3"/>
      <c r="CP1103" s="3"/>
      <c r="CQ1103" s="3"/>
      <c r="CR1103" s="3"/>
      <c r="CS1103" s="3"/>
      <c r="CT1103" s="3"/>
      <c r="CU1103" s="3"/>
      <c r="CV1103" s="3"/>
    </row>
    <row r="1104" spans="1:100" ht="21" customHeight="1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10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  <c r="CA1104" s="3"/>
      <c r="CB1104" s="3"/>
      <c r="CC1104" s="3"/>
      <c r="CD1104" s="3"/>
      <c r="CE1104" s="3"/>
      <c r="CF1104" s="3"/>
      <c r="CG1104" s="3"/>
      <c r="CH1104" s="3"/>
      <c r="CI1104" s="3"/>
      <c r="CJ1104" s="3"/>
      <c r="CK1104" s="3"/>
      <c r="CL1104" s="3"/>
      <c r="CM1104" s="3"/>
      <c r="CN1104" s="3"/>
      <c r="CO1104" s="3"/>
      <c r="CP1104" s="3"/>
      <c r="CQ1104" s="3"/>
      <c r="CR1104" s="3"/>
      <c r="CS1104" s="3"/>
      <c r="CT1104" s="3"/>
      <c r="CU1104" s="3"/>
      <c r="CV1104" s="3"/>
    </row>
    <row r="1105" spans="1:100" ht="21" customHeight="1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10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  <c r="CP1105" s="3"/>
      <c r="CQ1105" s="3"/>
      <c r="CR1105" s="3"/>
      <c r="CS1105" s="3"/>
      <c r="CT1105" s="3"/>
      <c r="CU1105" s="3"/>
      <c r="CV1105" s="3"/>
    </row>
    <row r="1106" spans="1:100" ht="21" customHeight="1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10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  <c r="CA1106" s="3"/>
      <c r="CB1106" s="3"/>
      <c r="CC1106" s="3"/>
      <c r="CD1106" s="3"/>
      <c r="CE1106" s="3"/>
      <c r="CF1106" s="3"/>
      <c r="CG1106" s="3"/>
      <c r="CH1106" s="3"/>
      <c r="CI1106" s="3"/>
      <c r="CJ1106" s="3"/>
      <c r="CK1106" s="3"/>
      <c r="CL1106" s="3"/>
      <c r="CM1106" s="3"/>
      <c r="CN1106" s="3"/>
      <c r="CO1106" s="3"/>
      <c r="CP1106" s="3"/>
      <c r="CQ1106" s="3"/>
      <c r="CR1106" s="3"/>
      <c r="CS1106" s="3"/>
      <c r="CT1106" s="3"/>
      <c r="CU1106" s="3"/>
      <c r="CV1106" s="3"/>
    </row>
    <row r="1107" spans="1:100" ht="21" customHeight="1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10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  <c r="CA1107" s="3"/>
      <c r="CB1107" s="3"/>
      <c r="CC1107" s="3"/>
      <c r="CD1107" s="3"/>
      <c r="CE1107" s="3"/>
      <c r="CF1107" s="3"/>
      <c r="CG1107" s="3"/>
      <c r="CH1107" s="3"/>
      <c r="CI1107" s="3"/>
      <c r="CJ1107" s="3"/>
      <c r="CK1107" s="3"/>
      <c r="CL1107" s="3"/>
      <c r="CM1107" s="3"/>
      <c r="CN1107" s="3"/>
      <c r="CO1107" s="3"/>
      <c r="CP1107" s="3"/>
      <c r="CQ1107" s="3"/>
      <c r="CR1107" s="3"/>
      <c r="CS1107" s="3"/>
      <c r="CT1107" s="3"/>
      <c r="CU1107" s="3"/>
      <c r="CV1107" s="3"/>
    </row>
    <row r="1108" spans="1:100" ht="21" customHeight="1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10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  <c r="BR1108" s="3"/>
      <c r="BS1108" s="3"/>
      <c r="BT1108" s="3"/>
      <c r="BU1108" s="3"/>
      <c r="BV1108" s="3"/>
      <c r="BW1108" s="3"/>
      <c r="BX1108" s="3"/>
      <c r="BY1108" s="3"/>
      <c r="BZ1108" s="3"/>
      <c r="CA1108" s="3"/>
      <c r="CB1108" s="3"/>
      <c r="CC1108" s="3"/>
      <c r="CD1108" s="3"/>
      <c r="CE1108" s="3"/>
      <c r="CF1108" s="3"/>
      <c r="CG1108" s="3"/>
      <c r="CH1108" s="3"/>
      <c r="CI1108" s="3"/>
      <c r="CJ1108" s="3"/>
      <c r="CK1108" s="3"/>
      <c r="CL1108" s="3"/>
      <c r="CM1108" s="3"/>
      <c r="CN1108" s="3"/>
      <c r="CO1108" s="3"/>
      <c r="CP1108" s="3"/>
      <c r="CQ1108" s="3"/>
      <c r="CR1108" s="3"/>
      <c r="CS1108" s="3"/>
      <c r="CT1108" s="3"/>
      <c r="CU1108" s="3"/>
      <c r="CV1108" s="3"/>
    </row>
    <row r="1109" spans="1:100" ht="21" customHeight="1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10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  <c r="CP1109" s="3"/>
      <c r="CQ1109" s="3"/>
      <c r="CR1109" s="3"/>
      <c r="CS1109" s="3"/>
      <c r="CT1109" s="3"/>
      <c r="CU1109" s="3"/>
      <c r="CV1109" s="3"/>
    </row>
    <row r="1110" spans="1:100" ht="21" customHeight="1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10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  <c r="CA1110" s="3"/>
      <c r="CB1110" s="3"/>
      <c r="CC1110" s="3"/>
      <c r="CD1110" s="3"/>
      <c r="CE1110" s="3"/>
      <c r="CF1110" s="3"/>
      <c r="CG1110" s="3"/>
      <c r="CH1110" s="3"/>
      <c r="CI1110" s="3"/>
      <c r="CJ1110" s="3"/>
      <c r="CK1110" s="3"/>
      <c r="CL1110" s="3"/>
      <c r="CM1110" s="3"/>
      <c r="CN1110" s="3"/>
      <c r="CO1110" s="3"/>
      <c r="CP1110" s="3"/>
      <c r="CQ1110" s="3"/>
      <c r="CR1110" s="3"/>
      <c r="CS1110" s="3"/>
      <c r="CT1110" s="3"/>
      <c r="CU1110" s="3"/>
      <c r="CV1110" s="3"/>
    </row>
    <row r="1111" spans="1:100" ht="21" customHeight="1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10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  <c r="CA1111" s="3"/>
      <c r="CB1111" s="3"/>
      <c r="CC1111" s="3"/>
      <c r="CD1111" s="3"/>
      <c r="CE1111" s="3"/>
      <c r="CF1111" s="3"/>
      <c r="CG1111" s="3"/>
      <c r="CH1111" s="3"/>
      <c r="CI1111" s="3"/>
      <c r="CJ1111" s="3"/>
      <c r="CK1111" s="3"/>
      <c r="CL1111" s="3"/>
      <c r="CM1111" s="3"/>
      <c r="CN1111" s="3"/>
      <c r="CO1111" s="3"/>
      <c r="CP1111" s="3"/>
      <c r="CQ1111" s="3"/>
      <c r="CR1111" s="3"/>
      <c r="CS1111" s="3"/>
      <c r="CT1111" s="3"/>
      <c r="CU1111" s="3"/>
      <c r="CV1111" s="3"/>
    </row>
    <row r="1112" spans="1:100" ht="21" customHeight="1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10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  <c r="BR1112" s="3"/>
      <c r="BS1112" s="3"/>
      <c r="BT1112" s="3"/>
      <c r="BU1112" s="3"/>
      <c r="BV1112" s="3"/>
      <c r="BW1112" s="3"/>
      <c r="BX1112" s="3"/>
      <c r="BY1112" s="3"/>
      <c r="BZ1112" s="3"/>
      <c r="CA1112" s="3"/>
      <c r="CB1112" s="3"/>
      <c r="CC1112" s="3"/>
      <c r="CD1112" s="3"/>
      <c r="CE1112" s="3"/>
      <c r="CF1112" s="3"/>
      <c r="CG1112" s="3"/>
      <c r="CH1112" s="3"/>
      <c r="CI1112" s="3"/>
      <c r="CJ1112" s="3"/>
      <c r="CK1112" s="3"/>
      <c r="CL1112" s="3"/>
      <c r="CM1112" s="3"/>
      <c r="CN1112" s="3"/>
      <c r="CO1112" s="3"/>
      <c r="CP1112" s="3"/>
      <c r="CQ1112" s="3"/>
      <c r="CR1112" s="3"/>
      <c r="CS1112" s="3"/>
      <c r="CT1112" s="3"/>
      <c r="CU1112" s="3"/>
      <c r="CV1112" s="3"/>
    </row>
    <row r="1113" spans="1:100" ht="21" customHeight="1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10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  <c r="CP1113" s="3"/>
      <c r="CQ1113" s="3"/>
      <c r="CR1113" s="3"/>
      <c r="CS1113" s="3"/>
      <c r="CT1113" s="3"/>
      <c r="CU1113" s="3"/>
      <c r="CV1113" s="3"/>
    </row>
    <row r="1114" spans="1:100" ht="21" customHeight="1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10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  <c r="CA1114" s="3"/>
      <c r="CB1114" s="3"/>
      <c r="CC1114" s="3"/>
      <c r="CD1114" s="3"/>
      <c r="CE1114" s="3"/>
      <c r="CF1114" s="3"/>
      <c r="CG1114" s="3"/>
      <c r="CH1114" s="3"/>
      <c r="CI1114" s="3"/>
      <c r="CJ1114" s="3"/>
      <c r="CK1114" s="3"/>
      <c r="CL1114" s="3"/>
      <c r="CM1114" s="3"/>
      <c r="CN1114" s="3"/>
      <c r="CO1114" s="3"/>
      <c r="CP1114" s="3"/>
      <c r="CQ1114" s="3"/>
      <c r="CR1114" s="3"/>
      <c r="CS1114" s="3"/>
      <c r="CT1114" s="3"/>
      <c r="CU1114" s="3"/>
      <c r="CV1114" s="3"/>
    </row>
    <row r="1115" spans="1:100" ht="21" customHeight="1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10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  <c r="CA1115" s="3"/>
      <c r="CB1115" s="3"/>
      <c r="CC1115" s="3"/>
      <c r="CD1115" s="3"/>
      <c r="CE1115" s="3"/>
      <c r="CF1115" s="3"/>
      <c r="CG1115" s="3"/>
      <c r="CH1115" s="3"/>
      <c r="CI1115" s="3"/>
      <c r="CJ1115" s="3"/>
      <c r="CK1115" s="3"/>
      <c r="CL1115" s="3"/>
      <c r="CM1115" s="3"/>
      <c r="CN1115" s="3"/>
      <c r="CO1115" s="3"/>
      <c r="CP1115" s="3"/>
      <c r="CQ1115" s="3"/>
      <c r="CR1115" s="3"/>
      <c r="CS1115" s="3"/>
      <c r="CT1115" s="3"/>
      <c r="CU1115" s="3"/>
      <c r="CV1115" s="3"/>
    </row>
    <row r="1116" spans="1:100" ht="21" customHeight="1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10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  <c r="BN1116" s="3"/>
      <c r="BO1116" s="3"/>
      <c r="BP1116" s="3"/>
      <c r="BQ1116" s="3"/>
      <c r="BR1116" s="3"/>
      <c r="BS1116" s="3"/>
      <c r="BT1116" s="3"/>
      <c r="BU1116" s="3"/>
      <c r="BV1116" s="3"/>
      <c r="BW1116" s="3"/>
      <c r="BX1116" s="3"/>
      <c r="BY1116" s="3"/>
      <c r="BZ1116" s="3"/>
      <c r="CA1116" s="3"/>
      <c r="CB1116" s="3"/>
      <c r="CC1116" s="3"/>
      <c r="CD1116" s="3"/>
      <c r="CE1116" s="3"/>
      <c r="CF1116" s="3"/>
      <c r="CG1116" s="3"/>
      <c r="CH1116" s="3"/>
      <c r="CI1116" s="3"/>
      <c r="CJ1116" s="3"/>
      <c r="CK1116" s="3"/>
      <c r="CL1116" s="3"/>
      <c r="CM1116" s="3"/>
      <c r="CN1116" s="3"/>
      <c r="CO1116" s="3"/>
      <c r="CP1116" s="3"/>
      <c r="CQ1116" s="3"/>
      <c r="CR1116" s="3"/>
      <c r="CS1116" s="3"/>
      <c r="CT1116" s="3"/>
      <c r="CU1116" s="3"/>
      <c r="CV1116" s="3"/>
    </row>
    <row r="1117" spans="1:100" ht="21" customHeight="1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10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  <c r="CP1117" s="3"/>
      <c r="CQ1117" s="3"/>
      <c r="CR1117" s="3"/>
      <c r="CS1117" s="3"/>
      <c r="CT1117" s="3"/>
      <c r="CU1117" s="3"/>
      <c r="CV1117" s="3"/>
    </row>
    <row r="1118" spans="1:100" ht="21" customHeight="1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10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  <c r="BN1118" s="3"/>
      <c r="BO1118" s="3"/>
      <c r="BP1118" s="3"/>
      <c r="BQ1118" s="3"/>
      <c r="BR1118" s="3"/>
      <c r="BS1118" s="3"/>
      <c r="BT1118" s="3"/>
      <c r="BU1118" s="3"/>
      <c r="BV1118" s="3"/>
      <c r="BW1118" s="3"/>
      <c r="BX1118" s="3"/>
      <c r="BY1118" s="3"/>
      <c r="BZ1118" s="3"/>
      <c r="CA1118" s="3"/>
      <c r="CB1118" s="3"/>
      <c r="CC1118" s="3"/>
      <c r="CD1118" s="3"/>
      <c r="CE1118" s="3"/>
      <c r="CF1118" s="3"/>
      <c r="CG1118" s="3"/>
      <c r="CH1118" s="3"/>
      <c r="CI1118" s="3"/>
      <c r="CJ1118" s="3"/>
      <c r="CK1118" s="3"/>
      <c r="CL1118" s="3"/>
      <c r="CM1118" s="3"/>
      <c r="CN1118" s="3"/>
      <c r="CO1118" s="3"/>
      <c r="CP1118" s="3"/>
      <c r="CQ1118" s="3"/>
      <c r="CR1118" s="3"/>
      <c r="CS1118" s="3"/>
      <c r="CT1118" s="3"/>
      <c r="CU1118" s="3"/>
      <c r="CV1118" s="3"/>
    </row>
    <row r="1119" spans="1:100" ht="21" customHeight="1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10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</row>
    <row r="1120" spans="1:100" ht="21" customHeight="1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10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  <c r="BP1120" s="3"/>
      <c r="BQ1120" s="3"/>
      <c r="BR1120" s="3"/>
      <c r="BS1120" s="3"/>
      <c r="BT1120" s="3"/>
      <c r="BU1120" s="3"/>
      <c r="BV1120" s="3"/>
      <c r="BW1120" s="3"/>
      <c r="BX1120" s="3"/>
      <c r="BY1120" s="3"/>
      <c r="BZ1120" s="3"/>
      <c r="CA1120" s="3"/>
      <c r="CB1120" s="3"/>
      <c r="CC1120" s="3"/>
      <c r="CD1120" s="3"/>
      <c r="CE1120" s="3"/>
      <c r="CF1120" s="3"/>
      <c r="CG1120" s="3"/>
      <c r="CH1120" s="3"/>
      <c r="CI1120" s="3"/>
      <c r="CJ1120" s="3"/>
      <c r="CK1120" s="3"/>
      <c r="CL1120" s="3"/>
      <c r="CM1120" s="3"/>
      <c r="CN1120" s="3"/>
      <c r="CO1120" s="3"/>
      <c r="CP1120" s="3"/>
      <c r="CQ1120" s="3"/>
      <c r="CR1120" s="3"/>
      <c r="CS1120" s="3"/>
      <c r="CT1120" s="3"/>
      <c r="CU1120" s="3"/>
      <c r="CV1120" s="3"/>
    </row>
    <row r="1121" spans="1:100" ht="21" customHeight="1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10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  <c r="CP1121" s="3"/>
      <c r="CQ1121" s="3"/>
      <c r="CR1121" s="3"/>
      <c r="CS1121" s="3"/>
      <c r="CT1121" s="3"/>
      <c r="CU1121" s="3"/>
      <c r="CV1121" s="3"/>
    </row>
    <row r="1122" spans="1:100" ht="21" customHeight="1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10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  <c r="BN1122" s="3"/>
      <c r="BO1122" s="3"/>
      <c r="BP1122" s="3"/>
      <c r="BQ1122" s="3"/>
      <c r="BR1122" s="3"/>
      <c r="BS1122" s="3"/>
      <c r="BT1122" s="3"/>
      <c r="BU1122" s="3"/>
      <c r="BV1122" s="3"/>
      <c r="BW1122" s="3"/>
      <c r="BX1122" s="3"/>
      <c r="BY1122" s="3"/>
      <c r="BZ1122" s="3"/>
      <c r="CA1122" s="3"/>
      <c r="CB1122" s="3"/>
      <c r="CC1122" s="3"/>
      <c r="CD1122" s="3"/>
      <c r="CE1122" s="3"/>
      <c r="CF1122" s="3"/>
      <c r="CG1122" s="3"/>
      <c r="CH1122" s="3"/>
      <c r="CI1122" s="3"/>
      <c r="CJ1122" s="3"/>
      <c r="CK1122" s="3"/>
      <c r="CL1122" s="3"/>
      <c r="CM1122" s="3"/>
      <c r="CN1122" s="3"/>
      <c r="CO1122" s="3"/>
      <c r="CP1122" s="3"/>
      <c r="CQ1122" s="3"/>
      <c r="CR1122" s="3"/>
      <c r="CS1122" s="3"/>
      <c r="CT1122" s="3"/>
      <c r="CU1122" s="3"/>
      <c r="CV1122" s="3"/>
    </row>
    <row r="1123" spans="1:100" ht="21" customHeight="1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10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</row>
    <row r="1124" spans="1:100" ht="21" customHeight="1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10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  <c r="BN1124" s="3"/>
      <c r="BO1124" s="3"/>
      <c r="BP1124" s="3"/>
      <c r="BQ1124" s="3"/>
      <c r="BR1124" s="3"/>
      <c r="BS1124" s="3"/>
      <c r="BT1124" s="3"/>
      <c r="BU1124" s="3"/>
      <c r="BV1124" s="3"/>
      <c r="BW1124" s="3"/>
      <c r="BX1124" s="3"/>
      <c r="BY1124" s="3"/>
      <c r="BZ1124" s="3"/>
      <c r="CA1124" s="3"/>
      <c r="CB1124" s="3"/>
      <c r="CC1124" s="3"/>
      <c r="CD1124" s="3"/>
      <c r="CE1124" s="3"/>
      <c r="CF1124" s="3"/>
      <c r="CG1124" s="3"/>
      <c r="CH1124" s="3"/>
      <c r="CI1124" s="3"/>
      <c r="CJ1124" s="3"/>
      <c r="CK1124" s="3"/>
      <c r="CL1124" s="3"/>
      <c r="CM1124" s="3"/>
      <c r="CN1124" s="3"/>
      <c r="CO1124" s="3"/>
      <c r="CP1124" s="3"/>
      <c r="CQ1124" s="3"/>
      <c r="CR1124" s="3"/>
      <c r="CS1124" s="3"/>
      <c r="CT1124" s="3"/>
      <c r="CU1124" s="3"/>
      <c r="CV1124" s="3"/>
    </row>
    <row r="1125" spans="1:100" ht="21" customHeight="1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10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  <c r="CP1125" s="3"/>
      <c r="CQ1125" s="3"/>
      <c r="CR1125" s="3"/>
      <c r="CS1125" s="3"/>
      <c r="CT1125" s="3"/>
      <c r="CU1125" s="3"/>
      <c r="CV1125" s="3"/>
    </row>
    <row r="1126" spans="1:100" ht="21" customHeight="1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10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  <c r="BP1126" s="3"/>
      <c r="BQ1126" s="3"/>
      <c r="BR1126" s="3"/>
      <c r="BS1126" s="3"/>
      <c r="BT1126" s="3"/>
      <c r="BU1126" s="3"/>
      <c r="BV1126" s="3"/>
      <c r="BW1126" s="3"/>
      <c r="BX1126" s="3"/>
      <c r="BY1126" s="3"/>
      <c r="BZ1126" s="3"/>
      <c r="CA1126" s="3"/>
      <c r="CB1126" s="3"/>
      <c r="CC1126" s="3"/>
      <c r="CD1126" s="3"/>
      <c r="CE1126" s="3"/>
      <c r="CF1126" s="3"/>
      <c r="CG1126" s="3"/>
      <c r="CH1126" s="3"/>
      <c r="CI1126" s="3"/>
      <c r="CJ1126" s="3"/>
      <c r="CK1126" s="3"/>
      <c r="CL1126" s="3"/>
      <c r="CM1126" s="3"/>
      <c r="CN1126" s="3"/>
      <c r="CO1126" s="3"/>
      <c r="CP1126" s="3"/>
      <c r="CQ1126" s="3"/>
      <c r="CR1126" s="3"/>
      <c r="CS1126" s="3"/>
      <c r="CT1126" s="3"/>
      <c r="CU1126" s="3"/>
      <c r="CV1126" s="3"/>
    </row>
    <row r="1127" spans="1:100" ht="21" customHeight="1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10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  <c r="CA1127" s="3"/>
      <c r="CB1127" s="3"/>
      <c r="CC1127" s="3"/>
      <c r="CD1127" s="3"/>
      <c r="CE1127" s="3"/>
      <c r="CF1127" s="3"/>
      <c r="CG1127" s="3"/>
      <c r="CH1127" s="3"/>
      <c r="CI1127" s="3"/>
      <c r="CJ1127" s="3"/>
      <c r="CK1127" s="3"/>
      <c r="CL1127" s="3"/>
      <c r="CM1127" s="3"/>
      <c r="CN1127" s="3"/>
      <c r="CO1127" s="3"/>
      <c r="CP1127" s="3"/>
      <c r="CQ1127" s="3"/>
      <c r="CR1127" s="3"/>
      <c r="CS1127" s="3"/>
      <c r="CT1127" s="3"/>
      <c r="CU1127" s="3"/>
      <c r="CV1127" s="3"/>
    </row>
    <row r="1128" spans="1:100" ht="21" customHeight="1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10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  <c r="BN1128" s="3"/>
      <c r="BO1128" s="3"/>
      <c r="BP1128" s="3"/>
      <c r="BQ1128" s="3"/>
      <c r="BR1128" s="3"/>
      <c r="BS1128" s="3"/>
      <c r="BT1128" s="3"/>
      <c r="BU1128" s="3"/>
      <c r="BV1128" s="3"/>
      <c r="BW1128" s="3"/>
      <c r="BX1128" s="3"/>
      <c r="BY1128" s="3"/>
      <c r="BZ1128" s="3"/>
      <c r="CA1128" s="3"/>
      <c r="CB1128" s="3"/>
      <c r="CC1128" s="3"/>
      <c r="CD1128" s="3"/>
      <c r="CE1128" s="3"/>
      <c r="CF1128" s="3"/>
      <c r="CG1128" s="3"/>
      <c r="CH1128" s="3"/>
      <c r="CI1128" s="3"/>
      <c r="CJ1128" s="3"/>
      <c r="CK1128" s="3"/>
      <c r="CL1128" s="3"/>
      <c r="CM1128" s="3"/>
      <c r="CN1128" s="3"/>
      <c r="CO1128" s="3"/>
      <c r="CP1128" s="3"/>
      <c r="CQ1128" s="3"/>
      <c r="CR1128" s="3"/>
      <c r="CS1128" s="3"/>
      <c r="CT1128" s="3"/>
      <c r="CU1128" s="3"/>
      <c r="CV1128" s="3"/>
    </row>
    <row r="1129" spans="1:100" ht="21" customHeight="1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10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  <c r="CP1129" s="3"/>
      <c r="CQ1129" s="3"/>
      <c r="CR1129" s="3"/>
      <c r="CS1129" s="3"/>
      <c r="CT1129" s="3"/>
      <c r="CU1129" s="3"/>
      <c r="CV1129" s="3"/>
    </row>
    <row r="1130" spans="1:100" ht="21" customHeight="1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10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  <c r="BN1130" s="3"/>
      <c r="BO1130" s="3"/>
      <c r="BP1130" s="3"/>
      <c r="BQ1130" s="3"/>
      <c r="BR1130" s="3"/>
      <c r="BS1130" s="3"/>
      <c r="BT1130" s="3"/>
      <c r="BU1130" s="3"/>
      <c r="BV1130" s="3"/>
      <c r="BW1130" s="3"/>
      <c r="BX1130" s="3"/>
      <c r="BY1130" s="3"/>
      <c r="BZ1130" s="3"/>
      <c r="CA1130" s="3"/>
      <c r="CB1130" s="3"/>
      <c r="CC1130" s="3"/>
      <c r="CD1130" s="3"/>
      <c r="CE1130" s="3"/>
      <c r="CF1130" s="3"/>
      <c r="CG1130" s="3"/>
      <c r="CH1130" s="3"/>
      <c r="CI1130" s="3"/>
      <c r="CJ1130" s="3"/>
      <c r="CK1130" s="3"/>
      <c r="CL1130" s="3"/>
      <c r="CM1130" s="3"/>
      <c r="CN1130" s="3"/>
      <c r="CO1130" s="3"/>
      <c r="CP1130" s="3"/>
      <c r="CQ1130" s="3"/>
      <c r="CR1130" s="3"/>
      <c r="CS1130" s="3"/>
      <c r="CT1130" s="3"/>
      <c r="CU1130" s="3"/>
      <c r="CV1130" s="3"/>
    </row>
    <row r="1131" spans="1:100" ht="21" customHeight="1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10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  <c r="CA1131" s="3"/>
      <c r="CB1131" s="3"/>
      <c r="CC1131" s="3"/>
      <c r="CD1131" s="3"/>
      <c r="CE1131" s="3"/>
      <c r="CF1131" s="3"/>
      <c r="CG1131" s="3"/>
      <c r="CH1131" s="3"/>
      <c r="CI1131" s="3"/>
      <c r="CJ1131" s="3"/>
      <c r="CK1131" s="3"/>
      <c r="CL1131" s="3"/>
      <c r="CM1131" s="3"/>
      <c r="CN1131" s="3"/>
      <c r="CO1131" s="3"/>
      <c r="CP1131" s="3"/>
      <c r="CQ1131" s="3"/>
      <c r="CR1131" s="3"/>
      <c r="CS1131" s="3"/>
      <c r="CT1131" s="3"/>
      <c r="CU1131" s="3"/>
      <c r="CV1131" s="3"/>
    </row>
    <row r="1132" spans="1:100" ht="21" customHeight="1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10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  <c r="CA1132" s="3"/>
      <c r="CB1132" s="3"/>
      <c r="CC1132" s="3"/>
      <c r="CD1132" s="3"/>
      <c r="CE1132" s="3"/>
      <c r="CF1132" s="3"/>
      <c r="CG1132" s="3"/>
      <c r="CH1132" s="3"/>
      <c r="CI1132" s="3"/>
      <c r="CJ1132" s="3"/>
      <c r="CK1132" s="3"/>
      <c r="CL1132" s="3"/>
      <c r="CM1132" s="3"/>
      <c r="CN1132" s="3"/>
      <c r="CO1132" s="3"/>
      <c r="CP1132" s="3"/>
      <c r="CQ1132" s="3"/>
      <c r="CR1132" s="3"/>
      <c r="CS1132" s="3"/>
      <c r="CT1132" s="3"/>
      <c r="CU1132" s="3"/>
      <c r="CV1132" s="3"/>
    </row>
    <row r="1133" spans="1:100" ht="21" customHeight="1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10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  <c r="BP1133" s="3"/>
      <c r="BQ1133" s="3"/>
      <c r="BR1133" s="3"/>
      <c r="BS1133" s="3"/>
      <c r="BT1133" s="3"/>
      <c r="BU1133" s="3"/>
      <c r="BV1133" s="3"/>
      <c r="BW1133" s="3"/>
      <c r="BX1133" s="3"/>
      <c r="BY1133" s="3"/>
      <c r="BZ1133" s="3"/>
      <c r="CA1133" s="3"/>
      <c r="CB1133" s="3"/>
      <c r="CC1133" s="3"/>
      <c r="CD1133" s="3"/>
      <c r="CE1133" s="3"/>
      <c r="CF1133" s="3"/>
      <c r="CG1133" s="3"/>
      <c r="CH1133" s="3"/>
      <c r="CI1133" s="3"/>
      <c r="CJ1133" s="3"/>
      <c r="CK1133" s="3"/>
      <c r="CL1133" s="3"/>
      <c r="CM1133" s="3"/>
      <c r="CN1133" s="3"/>
      <c r="CO1133" s="3"/>
      <c r="CP1133" s="3"/>
      <c r="CQ1133" s="3"/>
      <c r="CR1133" s="3"/>
      <c r="CS1133" s="3"/>
      <c r="CT1133" s="3"/>
      <c r="CU1133" s="3"/>
      <c r="CV1133" s="3"/>
    </row>
    <row r="1134" spans="1:100" ht="21" customHeight="1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10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  <c r="CA1134" s="3"/>
      <c r="CB1134" s="3"/>
      <c r="CC1134" s="3"/>
      <c r="CD1134" s="3"/>
      <c r="CE1134" s="3"/>
      <c r="CF1134" s="3"/>
      <c r="CG1134" s="3"/>
      <c r="CH1134" s="3"/>
      <c r="CI1134" s="3"/>
      <c r="CJ1134" s="3"/>
      <c r="CK1134" s="3"/>
      <c r="CL1134" s="3"/>
      <c r="CM1134" s="3"/>
      <c r="CN1134" s="3"/>
      <c r="CO1134" s="3"/>
      <c r="CP1134" s="3"/>
      <c r="CQ1134" s="3"/>
      <c r="CR1134" s="3"/>
      <c r="CS1134" s="3"/>
      <c r="CT1134" s="3"/>
      <c r="CU1134" s="3"/>
      <c r="CV1134" s="3"/>
    </row>
    <row r="1135" spans="1:100" ht="21" customHeight="1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10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  <c r="CA1135" s="3"/>
      <c r="CB1135" s="3"/>
      <c r="CC1135" s="3"/>
      <c r="CD1135" s="3"/>
      <c r="CE1135" s="3"/>
      <c r="CF1135" s="3"/>
      <c r="CG1135" s="3"/>
      <c r="CH1135" s="3"/>
      <c r="CI1135" s="3"/>
      <c r="CJ1135" s="3"/>
      <c r="CK1135" s="3"/>
      <c r="CL1135" s="3"/>
      <c r="CM1135" s="3"/>
      <c r="CN1135" s="3"/>
      <c r="CO1135" s="3"/>
      <c r="CP1135" s="3"/>
      <c r="CQ1135" s="3"/>
      <c r="CR1135" s="3"/>
      <c r="CS1135" s="3"/>
      <c r="CT1135" s="3"/>
      <c r="CU1135" s="3"/>
      <c r="CV1135" s="3"/>
    </row>
    <row r="1136" spans="1:100" ht="21" customHeight="1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10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  <c r="BN1136" s="3"/>
      <c r="BO1136" s="3"/>
      <c r="BP1136" s="3"/>
      <c r="BQ1136" s="3"/>
      <c r="BR1136" s="3"/>
      <c r="BS1136" s="3"/>
      <c r="BT1136" s="3"/>
      <c r="BU1136" s="3"/>
      <c r="BV1136" s="3"/>
      <c r="BW1136" s="3"/>
      <c r="BX1136" s="3"/>
      <c r="BY1136" s="3"/>
      <c r="BZ1136" s="3"/>
      <c r="CA1136" s="3"/>
      <c r="CB1136" s="3"/>
      <c r="CC1136" s="3"/>
      <c r="CD1136" s="3"/>
      <c r="CE1136" s="3"/>
      <c r="CF1136" s="3"/>
      <c r="CG1136" s="3"/>
      <c r="CH1136" s="3"/>
      <c r="CI1136" s="3"/>
      <c r="CJ1136" s="3"/>
      <c r="CK1136" s="3"/>
      <c r="CL1136" s="3"/>
      <c r="CM1136" s="3"/>
      <c r="CN1136" s="3"/>
      <c r="CO1136" s="3"/>
      <c r="CP1136" s="3"/>
      <c r="CQ1136" s="3"/>
      <c r="CR1136" s="3"/>
      <c r="CS1136" s="3"/>
      <c r="CT1136" s="3"/>
      <c r="CU1136" s="3"/>
      <c r="CV1136" s="3"/>
    </row>
    <row r="1137" spans="1:100" ht="21" customHeight="1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10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  <c r="CP1137" s="3"/>
      <c r="CQ1137" s="3"/>
      <c r="CR1137" s="3"/>
      <c r="CS1137" s="3"/>
      <c r="CT1137" s="3"/>
      <c r="CU1137" s="3"/>
      <c r="CV1137" s="3"/>
    </row>
    <row r="1138" spans="1:100" ht="21" customHeight="1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10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  <c r="BP1138" s="3"/>
      <c r="BQ1138" s="3"/>
      <c r="BR1138" s="3"/>
      <c r="BS1138" s="3"/>
      <c r="BT1138" s="3"/>
      <c r="BU1138" s="3"/>
      <c r="BV1138" s="3"/>
      <c r="BW1138" s="3"/>
      <c r="BX1138" s="3"/>
      <c r="BY1138" s="3"/>
      <c r="BZ1138" s="3"/>
      <c r="CA1138" s="3"/>
      <c r="CB1138" s="3"/>
      <c r="CC1138" s="3"/>
      <c r="CD1138" s="3"/>
      <c r="CE1138" s="3"/>
      <c r="CF1138" s="3"/>
      <c r="CG1138" s="3"/>
      <c r="CH1138" s="3"/>
      <c r="CI1138" s="3"/>
      <c r="CJ1138" s="3"/>
      <c r="CK1138" s="3"/>
      <c r="CL1138" s="3"/>
      <c r="CM1138" s="3"/>
      <c r="CN1138" s="3"/>
      <c r="CO1138" s="3"/>
      <c r="CP1138" s="3"/>
      <c r="CQ1138" s="3"/>
      <c r="CR1138" s="3"/>
      <c r="CS1138" s="3"/>
      <c r="CT1138" s="3"/>
      <c r="CU1138" s="3"/>
      <c r="CV1138" s="3"/>
    </row>
    <row r="1139" spans="1:100" ht="21" customHeight="1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10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  <c r="CA1139" s="3"/>
      <c r="CB1139" s="3"/>
      <c r="CC1139" s="3"/>
      <c r="CD1139" s="3"/>
      <c r="CE1139" s="3"/>
      <c r="CF1139" s="3"/>
      <c r="CG1139" s="3"/>
      <c r="CH1139" s="3"/>
      <c r="CI1139" s="3"/>
      <c r="CJ1139" s="3"/>
      <c r="CK1139" s="3"/>
      <c r="CL1139" s="3"/>
      <c r="CM1139" s="3"/>
      <c r="CN1139" s="3"/>
      <c r="CO1139" s="3"/>
      <c r="CP1139" s="3"/>
      <c r="CQ1139" s="3"/>
      <c r="CR1139" s="3"/>
      <c r="CS1139" s="3"/>
      <c r="CT1139" s="3"/>
      <c r="CU1139" s="3"/>
      <c r="CV1139" s="3"/>
    </row>
    <row r="1140" spans="1:100" ht="21" customHeight="1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10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  <c r="BN1140" s="3"/>
      <c r="BO1140" s="3"/>
      <c r="BP1140" s="3"/>
      <c r="BQ1140" s="3"/>
      <c r="BR1140" s="3"/>
      <c r="BS1140" s="3"/>
      <c r="BT1140" s="3"/>
      <c r="BU1140" s="3"/>
      <c r="BV1140" s="3"/>
      <c r="BW1140" s="3"/>
      <c r="BX1140" s="3"/>
      <c r="BY1140" s="3"/>
      <c r="BZ1140" s="3"/>
      <c r="CA1140" s="3"/>
      <c r="CB1140" s="3"/>
      <c r="CC1140" s="3"/>
      <c r="CD1140" s="3"/>
      <c r="CE1140" s="3"/>
      <c r="CF1140" s="3"/>
      <c r="CG1140" s="3"/>
      <c r="CH1140" s="3"/>
      <c r="CI1140" s="3"/>
      <c r="CJ1140" s="3"/>
      <c r="CK1140" s="3"/>
      <c r="CL1140" s="3"/>
      <c r="CM1140" s="3"/>
      <c r="CN1140" s="3"/>
      <c r="CO1140" s="3"/>
      <c r="CP1140" s="3"/>
      <c r="CQ1140" s="3"/>
      <c r="CR1140" s="3"/>
      <c r="CS1140" s="3"/>
      <c r="CT1140" s="3"/>
      <c r="CU1140" s="3"/>
      <c r="CV1140" s="3"/>
    </row>
    <row r="1141" spans="1:100" ht="21" customHeight="1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10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  <c r="CP1141" s="3"/>
      <c r="CQ1141" s="3"/>
      <c r="CR1141" s="3"/>
      <c r="CS1141" s="3"/>
      <c r="CT1141" s="3"/>
      <c r="CU1141" s="3"/>
      <c r="CV1141" s="3"/>
    </row>
    <row r="1142" spans="1:100" ht="21" customHeight="1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10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  <c r="BP1142" s="3"/>
      <c r="BQ1142" s="3"/>
      <c r="BR1142" s="3"/>
      <c r="BS1142" s="3"/>
      <c r="BT1142" s="3"/>
      <c r="BU1142" s="3"/>
      <c r="BV1142" s="3"/>
      <c r="BW1142" s="3"/>
      <c r="BX1142" s="3"/>
      <c r="BY1142" s="3"/>
      <c r="BZ1142" s="3"/>
      <c r="CA1142" s="3"/>
      <c r="CB1142" s="3"/>
      <c r="CC1142" s="3"/>
      <c r="CD1142" s="3"/>
      <c r="CE1142" s="3"/>
      <c r="CF1142" s="3"/>
      <c r="CG1142" s="3"/>
      <c r="CH1142" s="3"/>
      <c r="CI1142" s="3"/>
      <c r="CJ1142" s="3"/>
      <c r="CK1142" s="3"/>
      <c r="CL1142" s="3"/>
      <c r="CM1142" s="3"/>
      <c r="CN1142" s="3"/>
      <c r="CO1142" s="3"/>
      <c r="CP1142" s="3"/>
      <c r="CQ1142" s="3"/>
      <c r="CR1142" s="3"/>
      <c r="CS1142" s="3"/>
      <c r="CT1142" s="3"/>
      <c r="CU1142" s="3"/>
      <c r="CV1142" s="3"/>
    </row>
    <row r="1143" spans="1:100" ht="21" customHeight="1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10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  <c r="CA1143" s="3"/>
      <c r="CB1143" s="3"/>
      <c r="CC1143" s="3"/>
      <c r="CD1143" s="3"/>
      <c r="CE1143" s="3"/>
      <c r="CF1143" s="3"/>
      <c r="CG1143" s="3"/>
      <c r="CH1143" s="3"/>
      <c r="CI1143" s="3"/>
      <c r="CJ1143" s="3"/>
      <c r="CK1143" s="3"/>
      <c r="CL1143" s="3"/>
      <c r="CM1143" s="3"/>
      <c r="CN1143" s="3"/>
      <c r="CO1143" s="3"/>
      <c r="CP1143" s="3"/>
      <c r="CQ1143" s="3"/>
      <c r="CR1143" s="3"/>
      <c r="CS1143" s="3"/>
      <c r="CT1143" s="3"/>
      <c r="CU1143" s="3"/>
      <c r="CV1143" s="3"/>
    </row>
    <row r="1144" spans="1:100" ht="21" customHeight="1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10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</row>
    <row r="1145" spans="1:100" ht="21" customHeight="1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10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  <c r="CP1145" s="3"/>
      <c r="CQ1145" s="3"/>
      <c r="CR1145" s="3"/>
      <c r="CS1145" s="3"/>
      <c r="CT1145" s="3"/>
      <c r="CU1145" s="3"/>
      <c r="CV1145" s="3"/>
    </row>
    <row r="1146" spans="1:100" ht="21" customHeight="1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10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  <c r="CP1146" s="3"/>
      <c r="CQ1146" s="3"/>
      <c r="CR1146" s="3"/>
      <c r="CS1146" s="3"/>
      <c r="CT1146" s="3"/>
      <c r="CU1146" s="3"/>
      <c r="CV1146" s="3"/>
    </row>
    <row r="1147" spans="1:100" ht="21" customHeight="1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10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  <c r="CA1147" s="3"/>
      <c r="CB1147" s="3"/>
      <c r="CC1147" s="3"/>
      <c r="CD1147" s="3"/>
      <c r="CE1147" s="3"/>
      <c r="CF1147" s="3"/>
      <c r="CG1147" s="3"/>
      <c r="CH1147" s="3"/>
      <c r="CI1147" s="3"/>
      <c r="CJ1147" s="3"/>
      <c r="CK1147" s="3"/>
      <c r="CL1147" s="3"/>
      <c r="CM1147" s="3"/>
      <c r="CN1147" s="3"/>
      <c r="CO1147" s="3"/>
      <c r="CP1147" s="3"/>
      <c r="CQ1147" s="3"/>
      <c r="CR1147" s="3"/>
      <c r="CS1147" s="3"/>
      <c r="CT1147" s="3"/>
      <c r="CU1147" s="3"/>
      <c r="CV1147" s="3"/>
    </row>
    <row r="1148" spans="1:100" ht="21" customHeight="1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10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  <c r="CA1148" s="3"/>
      <c r="CB1148" s="3"/>
      <c r="CC1148" s="3"/>
      <c r="CD1148" s="3"/>
      <c r="CE1148" s="3"/>
      <c r="CF1148" s="3"/>
      <c r="CG1148" s="3"/>
      <c r="CH1148" s="3"/>
      <c r="CI1148" s="3"/>
      <c r="CJ1148" s="3"/>
      <c r="CK1148" s="3"/>
      <c r="CL1148" s="3"/>
      <c r="CM1148" s="3"/>
      <c r="CN1148" s="3"/>
      <c r="CO1148" s="3"/>
      <c r="CP1148" s="3"/>
      <c r="CQ1148" s="3"/>
      <c r="CR1148" s="3"/>
      <c r="CS1148" s="3"/>
      <c r="CT1148" s="3"/>
      <c r="CU1148" s="3"/>
      <c r="CV1148" s="3"/>
    </row>
    <row r="1149" spans="1:100" ht="21" customHeight="1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10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  <c r="CP1149" s="3"/>
      <c r="CQ1149" s="3"/>
      <c r="CR1149" s="3"/>
      <c r="CS1149" s="3"/>
      <c r="CT1149" s="3"/>
      <c r="CU1149" s="3"/>
      <c r="CV1149" s="3"/>
    </row>
    <row r="1150" spans="1:100" ht="21" customHeight="1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10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  <c r="BN1150" s="3"/>
      <c r="BO1150" s="3"/>
      <c r="BP1150" s="3"/>
      <c r="BQ1150" s="3"/>
      <c r="BR1150" s="3"/>
      <c r="BS1150" s="3"/>
      <c r="BT1150" s="3"/>
      <c r="BU1150" s="3"/>
      <c r="BV1150" s="3"/>
      <c r="BW1150" s="3"/>
      <c r="BX1150" s="3"/>
      <c r="BY1150" s="3"/>
      <c r="BZ1150" s="3"/>
      <c r="CA1150" s="3"/>
      <c r="CB1150" s="3"/>
      <c r="CC1150" s="3"/>
      <c r="CD1150" s="3"/>
      <c r="CE1150" s="3"/>
      <c r="CF1150" s="3"/>
      <c r="CG1150" s="3"/>
      <c r="CH1150" s="3"/>
      <c r="CI1150" s="3"/>
      <c r="CJ1150" s="3"/>
      <c r="CK1150" s="3"/>
      <c r="CL1150" s="3"/>
      <c r="CM1150" s="3"/>
      <c r="CN1150" s="3"/>
      <c r="CO1150" s="3"/>
      <c r="CP1150" s="3"/>
      <c r="CQ1150" s="3"/>
      <c r="CR1150" s="3"/>
      <c r="CS1150" s="3"/>
      <c r="CT1150" s="3"/>
      <c r="CU1150" s="3"/>
      <c r="CV1150" s="3"/>
    </row>
    <row r="1151" spans="1:100" ht="21" customHeight="1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10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  <c r="CA1151" s="3"/>
      <c r="CB1151" s="3"/>
      <c r="CC1151" s="3"/>
      <c r="CD1151" s="3"/>
      <c r="CE1151" s="3"/>
      <c r="CF1151" s="3"/>
      <c r="CG1151" s="3"/>
      <c r="CH1151" s="3"/>
      <c r="CI1151" s="3"/>
      <c r="CJ1151" s="3"/>
      <c r="CK1151" s="3"/>
      <c r="CL1151" s="3"/>
      <c r="CM1151" s="3"/>
      <c r="CN1151" s="3"/>
      <c r="CO1151" s="3"/>
      <c r="CP1151" s="3"/>
      <c r="CQ1151" s="3"/>
      <c r="CR1151" s="3"/>
      <c r="CS1151" s="3"/>
      <c r="CT1151" s="3"/>
      <c r="CU1151" s="3"/>
      <c r="CV1151" s="3"/>
    </row>
    <row r="1152" spans="1:100" ht="21" customHeight="1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10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  <c r="BP1152" s="3"/>
      <c r="BQ1152" s="3"/>
      <c r="BR1152" s="3"/>
      <c r="BS1152" s="3"/>
      <c r="BT1152" s="3"/>
      <c r="BU1152" s="3"/>
      <c r="BV1152" s="3"/>
      <c r="BW1152" s="3"/>
      <c r="BX1152" s="3"/>
      <c r="BY1152" s="3"/>
      <c r="BZ1152" s="3"/>
      <c r="CA1152" s="3"/>
      <c r="CB1152" s="3"/>
      <c r="CC1152" s="3"/>
      <c r="CD1152" s="3"/>
      <c r="CE1152" s="3"/>
      <c r="CF1152" s="3"/>
      <c r="CG1152" s="3"/>
      <c r="CH1152" s="3"/>
      <c r="CI1152" s="3"/>
      <c r="CJ1152" s="3"/>
      <c r="CK1152" s="3"/>
      <c r="CL1152" s="3"/>
      <c r="CM1152" s="3"/>
      <c r="CN1152" s="3"/>
      <c r="CO1152" s="3"/>
      <c r="CP1152" s="3"/>
      <c r="CQ1152" s="3"/>
      <c r="CR1152" s="3"/>
      <c r="CS1152" s="3"/>
      <c r="CT1152" s="3"/>
      <c r="CU1152" s="3"/>
      <c r="CV1152" s="3"/>
    </row>
    <row r="1153" spans="1:100" ht="21" customHeight="1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10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  <c r="CP1153" s="3"/>
      <c r="CQ1153" s="3"/>
      <c r="CR1153" s="3"/>
      <c r="CS1153" s="3"/>
      <c r="CT1153" s="3"/>
      <c r="CU1153" s="3"/>
      <c r="CV1153" s="3"/>
    </row>
    <row r="1154" spans="1:100" ht="21" customHeight="1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10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  <c r="BP1154" s="3"/>
      <c r="BQ1154" s="3"/>
      <c r="BR1154" s="3"/>
      <c r="BS1154" s="3"/>
      <c r="BT1154" s="3"/>
      <c r="BU1154" s="3"/>
      <c r="BV1154" s="3"/>
      <c r="BW1154" s="3"/>
      <c r="BX1154" s="3"/>
      <c r="BY1154" s="3"/>
      <c r="BZ1154" s="3"/>
      <c r="CA1154" s="3"/>
      <c r="CB1154" s="3"/>
      <c r="CC1154" s="3"/>
      <c r="CD1154" s="3"/>
      <c r="CE1154" s="3"/>
      <c r="CF1154" s="3"/>
      <c r="CG1154" s="3"/>
      <c r="CH1154" s="3"/>
      <c r="CI1154" s="3"/>
      <c r="CJ1154" s="3"/>
      <c r="CK1154" s="3"/>
      <c r="CL1154" s="3"/>
      <c r="CM1154" s="3"/>
      <c r="CN1154" s="3"/>
      <c r="CO1154" s="3"/>
      <c r="CP1154" s="3"/>
      <c r="CQ1154" s="3"/>
      <c r="CR1154" s="3"/>
      <c r="CS1154" s="3"/>
      <c r="CT1154" s="3"/>
      <c r="CU1154" s="3"/>
      <c r="CV1154" s="3"/>
    </row>
    <row r="1155" spans="1:100" ht="21" customHeight="1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10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</row>
    <row r="1156" spans="1:100" ht="21" customHeight="1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10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  <c r="BN1156" s="3"/>
      <c r="BO1156" s="3"/>
      <c r="BP1156" s="3"/>
      <c r="BQ1156" s="3"/>
      <c r="BR1156" s="3"/>
      <c r="BS1156" s="3"/>
      <c r="BT1156" s="3"/>
      <c r="BU1156" s="3"/>
      <c r="BV1156" s="3"/>
      <c r="BW1156" s="3"/>
      <c r="BX1156" s="3"/>
      <c r="BY1156" s="3"/>
      <c r="BZ1156" s="3"/>
      <c r="CA1156" s="3"/>
      <c r="CB1156" s="3"/>
      <c r="CC1156" s="3"/>
      <c r="CD1156" s="3"/>
      <c r="CE1156" s="3"/>
      <c r="CF1156" s="3"/>
      <c r="CG1156" s="3"/>
      <c r="CH1156" s="3"/>
      <c r="CI1156" s="3"/>
      <c r="CJ1156" s="3"/>
      <c r="CK1156" s="3"/>
      <c r="CL1156" s="3"/>
      <c r="CM1156" s="3"/>
      <c r="CN1156" s="3"/>
      <c r="CO1156" s="3"/>
      <c r="CP1156" s="3"/>
      <c r="CQ1156" s="3"/>
      <c r="CR1156" s="3"/>
      <c r="CS1156" s="3"/>
      <c r="CT1156" s="3"/>
      <c r="CU1156" s="3"/>
      <c r="CV1156" s="3"/>
    </row>
    <row r="1157" spans="1:100" ht="21" customHeight="1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10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  <c r="CP1157" s="3"/>
      <c r="CQ1157" s="3"/>
      <c r="CR1157" s="3"/>
      <c r="CS1157" s="3"/>
      <c r="CT1157" s="3"/>
      <c r="CU1157" s="3"/>
      <c r="CV1157" s="3"/>
    </row>
    <row r="1158" spans="1:100" ht="21" customHeight="1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10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  <c r="CA1158" s="3"/>
      <c r="CB1158" s="3"/>
      <c r="CC1158" s="3"/>
      <c r="CD1158" s="3"/>
      <c r="CE1158" s="3"/>
      <c r="CF1158" s="3"/>
      <c r="CG1158" s="3"/>
      <c r="CH1158" s="3"/>
      <c r="CI1158" s="3"/>
      <c r="CJ1158" s="3"/>
      <c r="CK1158" s="3"/>
      <c r="CL1158" s="3"/>
      <c r="CM1158" s="3"/>
      <c r="CN1158" s="3"/>
      <c r="CO1158" s="3"/>
      <c r="CP1158" s="3"/>
      <c r="CQ1158" s="3"/>
      <c r="CR1158" s="3"/>
      <c r="CS1158" s="3"/>
      <c r="CT1158" s="3"/>
      <c r="CU1158" s="3"/>
      <c r="CV1158" s="3"/>
    </row>
    <row r="1159" spans="1:100" ht="21" customHeight="1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10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  <c r="BN1159" s="3"/>
      <c r="BO1159" s="3"/>
      <c r="BP1159" s="3"/>
      <c r="BQ1159" s="3"/>
      <c r="BR1159" s="3"/>
      <c r="BS1159" s="3"/>
      <c r="BT1159" s="3"/>
      <c r="BU1159" s="3"/>
      <c r="BV1159" s="3"/>
      <c r="BW1159" s="3"/>
      <c r="BX1159" s="3"/>
      <c r="BY1159" s="3"/>
      <c r="BZ1159" s="3"/>
      <c r="CA1159" s="3"/>
      <c r="CB1159" s="3"/>
      <c r="CC1159" s="3"/>
      <c r="CD1159" s="3"/>
      <c r="CE1159" s="3"/>
      <c r="CF1159" s="3"/>
      <c r="CG1159" s="3"/>
      <c r="CH1159" s="3"/>
      <c r="CI1159" s="3"/>
      <c r="CJ1159" s="3"/>
      <c r="CK1159" s="3"/>
      <c r="CL1159" s="3"/>
      <c r="CM1159" s="3"/>
      <c r="CN1159" s="3"/>
      <c r="CO1159" s="3"/>
      <c r="CP1159" s="3"/>
      <c r="CQ1159" s="3"/>
      <c r="CR1159" s="3"/>
      <c r="CS1159" s="3"/>
      <c r="CT1159" s="3"/>
      <c r="CU1159" s="3"/>
      <c r="CV1159" s="3"/>
    </row>
    <row r="1160" spans="1:100" ht="21" customHeight="1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10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  <c r="CA1160" s="3"/>
      <c r="CB1160" s="3"/>
      <c r="CC1160" s="3"/>
      <c r="CD1160" s="3"/>
      <c r="CE1160" s="3"/>
      <c r="CF1160" s="3"/>
      <c r="CG1160" s="3"/>
      <c r="CH1160" s="3"/>
      <c r="CI1160" s="3"/>
      <c r="CJ1160" s="3"/>
      <c r="CK1160" s="3"/>
      <c r="CL1160" s="3"/>
      <c r="CM1160" s="3"/>
      <c r="CN1160" s="3"/>
      <c r="CO1160" s="3"/>
      <c r="CP1160" s="3"/>
      <c r="CQ1160" s="3"/>
      <c r="CR1160" s="3"/>
      <c r="CS1160" s="3"/>
      <c r="CT1160" s="3"/>
      <c r="CU1160" s="3"/>
      <c r="CV1160" s="3"/>
    </row>
    <row r="1161" spans="1:100" ht="21" customHeight="1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10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  <c r="BP1161" s="3"/>
      <c r="BQ1161" s="3"/>
      <c r="BR1161" s="3"/>
      <c r="BS1161" s="3"/>
      <c r="BT1161" s="3"/>
      <c r="BU1161" s="3"/>
      <c r="BV1161" s="3"/>
      <c r="BW1161" s="3"/>
      <c r="BX1161" s="3"/>
      <c r="BY1161" s="3"/>
      <c r="BZ1161" s="3"/>
      <c r="CA1161" s="3"/>
      <c r="CB1161" s="3"/>
      <c r="CC1161" s="3"/>
      <c r="CD1161" s="3"/>
      <c r="CE1161" s="3"/>
      <c r="CF1161" s="3"/>
      <c r="CG1161" s="3"/>
      <c r="CH1161" s="3"/>
      <c r="CI1161" s="3"/>
      <c r="CJ1161" s="3"/>
      <c r="CK1161" s="3"/>
      <c r="CL1161" s="3"/>
      <c r="CM1161" s="3"/>
      <c r="CN1161" s="3"/>
      <c r="CO1161" s="3"/>
      <c r="CP1161" s="3"/>
      <c r="CQ1161" s="3"/>
      <c r="CR1161" s="3"/>
      <c r="CS1161" s="3"/>
      <c r="CT1161" s="3"/>
      <c r="CU1161" s="3"/>
      <c r="CV1161" s="3"/>
    </row>
    <row r="1162" spans="1:100" ht="21" customHeight="1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10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/>
      <c r="CD1162" s="3"/>
      <c r="CE1162" s="3"/>
      <c r="CF1162" s="3"/>
      <c r="CG1162" s="3"/>
      <c r="CH1162" s="3"/>
      <c r="CI1162" s="3"/>
      <c r="CJ1162" s="3"/>
      <c r="CK1162" s="3"/>
      <c r="CL1162" s="3"/>
      <c r="CM1162" s="3"/>
      <c r="CN1162" s="3"/>
      <c r="CO1162" s="3"/>
      <c r="CP1162" s="3"/>
      <c r="CQ1162" s="3"/>
      <c r="CR1162" s="3"/>
      <c r="CS1162" s="3"/>
      <c r="CT1162" s="3"/>
      <c r="CU1162" s="3"/>
      <c r="CV1162" s="3"/>
    </row>
    <row r="1163" spans="1:100" ht="21" customHeight="1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10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  <c r="BN1163" s="3"/>
      <c r="BO1163" s="3"/>
      <c r="BP1163" s="3"/>
      <c r="BQ1163" s="3"/>
      <c r="BR1163" s="3"/>
      <c r="BS1163" s="3"/>
      <c r="BT1163" s="3"/>
      <c r="BU1163" s="3"/>
      <c r="BV1163" s="3"/>
      <c r="BW1163" s="3"/>
      <c r="BX1163" s="3"/>
      <c r="BY1163" s="3"/>
      <c r="BZ1163" s="3"/>
      <c r="CA1163" s="3"/>
      <c r="CB1163" s="3"/>
      <c r="CC1163" s="3"/>
      <c r="CD1163" s="3"/>
      <c r="CE1163" s="3"/>
      <c r="CF1163" s="3"/>
      <c r="CG1163" s="3"/>
      <c r="CH1163" s="3"/>
      <c r="CI1163" s="3"/>
      <c r="CJ1163" s="3"/>
      <c r="CK1163" s="3"/>
      <c r="CL1163" s="3"/>
      <c r="CM1163" s="3"/>
      <c r="CN1163" s="3"/>
      <c r="CO1163" s="3"/>
      <c r="CP1163" s="3"/>
      <c r="CQ1163" s="3"/>
      <c r="CR1163" s="3"/>
      <c r="CS1163" s="3"/>
      <c r="CT1163" s="3"/>
      <c r="CU1163" s="3"/>
      <c r="CV1163" s="3"/>
    </row>
    <row r="1164" spans="1:100" ht="21" customHeight="1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10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  <c r="CA1164" s="3"/>
      <c r="CB1164" s="3"/>
      <c r="CC1164" s="3"/>
      <c r="CD1164" s="3"/>
      <c r="CE1164" s="3"/>
      <c r="CF1164" s="3"/>
      <c r="CG1164" s="3"/>
      <c r="CH1164" s="3"/>
      <c r="CI1164" s="3"/>
      <c r="CJ1164" s="3"/>
      <c r="CK1164" s="3"/>
      <c r="CL1164" s="3"/>
      <c r="CM1164" s="3"/>
      <c r="CN1164" s="3"/>
      <c r="CO1164" s="3"/>
      <c r="CP1164" s="3"/>
      <c r="CQ1164" s="3"/>
      <c r="CR1164" s="3"/>
      <c r="CS1164" s="3"/>
      <c r="CT1164" s="3"/>
      <c r="CU1164" s="3"/>
      <c r="CV1164" s="3"/>
    </row>
    <row r="1165" spans="1:100" ht="21" customHeight="1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10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  <c r="BP1165" s="3"/>
      <c r="BQ1165" s="3"/>
      <c r="BR1165" s="3"/>
      <c r="BS1165" s="3"/>
      <c r="BT1165" s="3"/>
      <c r="BU1165" s="3"/>
      <c r="BV1165" s="3"/>
      <c r="BW1165" s="3"/>
      <c r="BX1165" s="3"/>
      <c r="BY1165" s="3"/>
      <c r="BZ1165" s="3"/>
      <c r="CA1165" s="3"/>
      <c r="CB1165" s="3"/>
      <c r="CC1165" s="3"/>
      <c r="CD1165" s="3"/>
      <c r="CE1165" s="3"/>
      <c r="CF1165" s="3"/>
      <c r="CG1165" s="3"/>
      <c r="CH1165" s="3"/>
      <c r="CI1165" s="3"/>
      <c r="CJ1165" s="3"/>
      <c r="CK1165" s="3"/>
      <c r="CL1165" s="3"/>
      <c r="CM1165" s="3"/>
      <c r="CN1165" s="3"/>
      <c r="CO1165" s="3"/>
      <c r="CP1165" s="3"/>
      <c r="CQ1165" s="3"/>
      <c r="CR1165" s="3"/>
      <c r="CS1165" s="3"/>
      <c r="CT1165" s="3"/>
      <c r="CU1165" s="3"/>
      <c r="CV1165" s="3"/>
    </row>
    <row r="1166" spans="1:100" ht="21" customHeight="1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10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/>
      <c r="CO1166" s="3"/>
      <c r="CP1166" s="3"/>
      <c r="CQ1166" s="3"/>
      <c r="CR1166" s="3"/>
      <c r="CS1166" s="3"/>
      <c r="CT1166" s="3"/>
      <c r="CU1166" s="3"/>
      <c r="CV1166" s="3"/>
    </row>
    <row r="1167" spans="1:100" ht="21" customHeight="1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10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  <c r="BN1167" s="3"/>
      <c r="BO1167" s="3"/>
      <c r="BP1167" s="3"/>
      <c r="BQ1167" s="3"/>
      <c r="BR1167" s="3"/>
      <c r="BS1167" s="3"/>
      <c r="BT1167" s="3"/>
      <c r="BU1167" s="3"/>
      <c r="BV1167" s="3"/>
      <c r="BW1167" s="3"/>
      <c r="BX1167" s="3"/>
      <c r="BY1167" s="3"/>
      <c r="BZ1167" s="3"/>
      <c r="CA1167" s="3"/>
      <c r="CB1167" s="3"/>
      <c r="CC1167" s="3"/>
      <c r="CD1167" s="3"/>
      <c r="CE1167" s="3"/>
      <c r="CF1167" s="3"/>
      <c r="CG1167" s="3"/>
      <c r="CH1167" s="3"/>
      <c r="CI1167" s="3"/>
      <c r="CJ1167" s="3"/>
      <c r="CK1167" s="3"/>
      <c r="CL1167" s="3"/>
      <c r="CM1167" s="3"/>
      <c r="CN1167" s="3"/>
      <c r="CO1167" s="3"/>
      <c r="CP1167" s="3"/>
      <c r="CQ1167" s="3"/>
      <c r="CR1167" s="3"/>
      <c r="CS1167" s="3"/>
      <c r="CT1167" s="3"/>
      <c r="CU1167" s="3"/>
      <c r="CV1167" s="3"/>
    </row>
    <row r="1168" spans="1:100" ht="21" customHeight="1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10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  <c r="CA1168" s="3"/>
      <c r="CB1168" s="3"/>
      <c r="CC1168" s="3"/>
      <c r="CD1168" s="3"/>
      <c r="CE1168" s="3"/>
      <c r="CF1168" s="3"/>
      <c r="CG1168" s="3"/>
      <c r="CH1168" s="3"/>
      <c r="CI1168" s="3"/>
      <c r="CJ1168" s="3"/>
      <c r="CK1168" s="3"/>
      <c r="CL1168" s="3"/>
      <c r="CM1168" s="3"/>
      <c r="CN1168" s="3"/>
      <c r="CO1168" s="3"/>
      <c r="CP1168" s="3"/>
      <c r="CQ1168" s="3"/>
      <c r="CR1168" s="3"/>
      <c r="CS1168" s="3"/>
      <c r="CT1168" s="3"/>
      <c r="CU1168" s="3"/>
      <c r="CV1168" s="3"/>
    </row>
    <row r="1169" spans="1:100" ht="21" customHeight="1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10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  <c r="BP1169" s="3"/>
      <c r="BQ1169" s="3"/>
      <c r="BR1169" s="3"/>
      <c r="BS1169" s="3"/>
      <c r="BT1169" s="3"/>
      <c r="BU1169" s="3"/>
      <c r="BV1169" s="3"/>
      <c r="BW1169" s="3"/>
      <c r="BX1169" s="3"/>
      <c r="BY1169" s="3"/>
      <c r="BZ1169" s="3"/>
      <c r="CA1169" s="3"/>
      <c r="CB1169" s="3"/>
      <c r="CC1169" s="3"/>
      <c r="CD1169" s="3"/>
      <c r="CE1169" s="3"/>
      <c r="CF1169" s="3"/>
      <c r="CG1169" s="3"/>
      <c r="CH1169" s="3"/>
      <c r="CI1169" s="3"/>
      <c r="CJ1169" s="3"/>
      <c r="CK1169" s="3"/>
      <c r="CL1169" s="3"/>
      <c r="CM1169" s="3"/>
      <c r="CN1169" s="3"/>
      <c r="CO1169" s="3"/>
      <c r="CP1169" s="3"/>
      <c r="CQ1169" s="3"/>
      <c r="CR1169" s="3"/>
      <c r="CS1169" s="3"/>
      <c r="CT1169" s="3"/>
      <c r="CU1169" s="3"/>
      <c r="CV1169" s="3"/>
    </row>
    <row r="1170" spans="1:100" ht="21" customHeight="1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10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  <c r="CA1170" s="3"/>
      <c r="CB1170" s="3"/>
      <c r="CC1170" s="3"/>
      <c r="CD1170" s="3"/>
      <c r="CE1170" s="3"/>
      <c r="CF1170" s="3"/>
      <c r="CG1170" s="3"/>
      <c r="CH1170" s="3"/>
      <c r="CI1170" s="3"/>
      <c r="CJ1170" s="3"/>
      <c r="CK1170" s="3"/>
      <c r="CL1170" s="3"/>
      <c r="CM1170" s="3"/>
      <c r="CN1170" s="3"/>
      <c r="CO1170" s="3"/>
      <c r="CP1170" s="3"/>
      <c r="CQ1170" s="3"/>
      <c r="CR1170" s="3"/>
      <c r="CS1170" s="3"/>
      <c r="CT1170" s="3"/>
      <c r="CU1170" s="3"/>
      <c r="CV1170" s="3"/>
    </row>
    <row r="1171" spans="1:100" ht="21" customHeight="1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10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  <c r="BN1171" s="3"/>
      <c r="BO1171" s="3"/>
      <c r="BP1171" s="3"/>
      <c r="BQ1171" s="3"/>
      <c r="BR1171" s="3"/>
      <c r="BS1171" s="3"/>
      <c r="BT1171" s="3"/>
      <c r="BU1171" s="3"/>
      <c r="BV1171" s="3"/>
      <c r="BW1171" s="3"/>
      <c r="BX1171" s="3"/>
      <c r="BY1171" s="3"/>
      <c r="BZ1171" s="3"/>
      <c r="CA1171" s="3"/>
      <c r="CB1171" s="3"/>
      <c r="CC1171" s="3"/>
      <c r="CD1171" s="3"/>
      <c r="CE1171" s="3"/>
      <c r="CF1171" s="3"/>
      <c r="CG1171" s="3"/>
      <c r="CH1171" s="3"/>
      <c r="CI1171" s="3"/>
      <c r="CJ1171" s="3"/>
      <c r="CK1171" s="3"/>
      <c r="CL1171" s="3"/>
      <c r="CM1171" s="3"/>
      <c r="CN1171" s="3"/>
      <c r="CO1171" s="3"/>
      <c r="CP1171" s="3"/>
      <c r="CQ1171" s="3"/>
      <c r="CR1171" s="3"/>
      <c r="CS1171" s="3"/>
      <c r="CT1171" s="3"/>
      <c r="CU1171" s="3"/>
      <c r="CV1171" s="3"/>
    </row>
    <row r="1172" spans="1:100" ht="21" customHeight="1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10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  <c r="CA1172" s="3"/>
      <c r="CB1172" s="3"/>
      <c r="CC1172" s="3"/>
      <c r="CD1172" s="3"/>
      <c r="CE1172" s="3"/>
      <c r="CF1172" s="3"/>
      <c r="CG1172" s="3"/>
      <c r="CH1172" s="3"/>
      <c r="CI1172" s="3"/>
      <c r="CJ1172" s="3"/>
      <c r="CK1172" s="3"/>
      <c r="CL1172" s="3"/>
      <c r="CM1172" s="3"/>
      <c r="CN1172" s="3"/>
      <c r="CO1172" s="3"/>
      <c r="CP1172" s="3"/>
      <c r="CQ1172" s="3"/>
      <c r="CR1172" s="3"/>
      <c r="CS1172" s="3"/>
      <c r="CT1172" s="3"/>
      <c r="CU1172" s="3"/>
      <c r="CV1172" s="3"/>
    </row>
    <row r="1173" spans="1:100" ht="21" customHeight="1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10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  <c r="CP1173" s="3"/>
      <c r="CQ1173" s="3"/>
      <c r="CR1173" s="3"/>
      <c r="CS1173" s="3"/>
      <c r="CT1173" s="3"/>
      <c r="CU1173" s="3"/>
      <c r="CV1173" s="3"/>
    </row>
    <row r="1174" spans="1:100" ht="21" customHeight="1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10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  <c r="BN1174" s="3"/>
      <c r="BO1174" s="3"/>
      <c r="BP1174" s="3"/>
      <c r="BQ1174" s="3"/>
      <c r="BR1174" s="3"/>
      <c r="BS1174" s="3"/>
      <c r="BT1174" s="3"/>
      <c r="BU1174" s="3"/>
      <c r="BV1174" s="3"/>
      <c r="BW1174" s="3"/>
      <c r="BX1174" s="3"/>
      <c r="BY1174" s="3"/>
      <c r="BZ1174" s="3"/>
      <c r="CA1174" s="3"/>
      <c r="CB1174" s="3"/>
      <c r="CC1174" s="3"/>
      <c r="CD1174" s="3"/>
      <c r="CE1174" s="3"/>
      <c r="CF1174" s="3"/>
      <c r="CG1174" s="3"/>
      <c r="CH1174" s="3"/>
      <c r="CI1174" s="3"/>
      <c r="CJ1174" s="3"/>
      <c r="CK1174" s="3"/>
      <c r="CL1174" s="3"/>
      <c r="CM1174" s="3"/>
      <c r="CN1174" s="3"/>
      <c r="CO1174" s="3"/>
      <c r="CP1174" s="3"/>
      <c r="CQ1174" s="3"/>
      <c r="CR1174" s="3"/>
      <c r="CS1174" s="3"/>
      <c r="CT1174" s="3"/>
      <c r="CU1174" s="3"/>
      <c r="CV1174" s="3"/>
    </row>
    <row r="1175" spans="1:100" ht="21" customHeight="1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10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  <c r="CA1175" s="3"/>
      <c r="CB1175" s="3"/>
      <c r="CC1175" s="3"/>
      <c r="CD1175" s="3"/>
      <c r="CE1175" s="3"/>
      <c r="CF1175" s="3"/>
      <c r="CG1175" s="3"/>
      <c r="CH1175" s="3"/>
      <c r="CI1175" s="3"/>
      <c r="CJ1175" s="3"/>
      <c r="CK1175" s="3"/>
      <c r="CL1175" s="3"/>
      <c r="CM1175" s="3"/>
      <c r="CN1175" s="3"/>
      <c r="CO1175" s="3"/>
      <c r="CP1175" s="3"/>
      <c r="CQ1175" s="3"/>
      <c r="CR1175" s="3"/>
      <c r="CS1175" s="3"/>
      <c r="CT1175" s="3"/>
      <c r="CU1175" s="3"/>
      <c r="CV1175" s="3"/>
    </row>
    <row r="1176" spans="1:100" ht="21" customHeight="1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10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  <c r="BN1176" s="3"/>
      <c r="BO1176" s="3"/>
      <c r="BP1176" s="3"/>
      <c r="BQ1176" s="3"/>
      <c r="BR1176" s="3"/>
      <c r="BS1176" s="3"/>
      <c r="BT1176" s="3"/>
      <c r="BU1176" s="3"/>
      <c r="BV1176" s="3"/>
      <c r="BW1176" s="3"/>
      <c r="BX1176" s="3"/>
      <c r="BY1176" s="3"/>
      <c r="BZ1176" s="3"/>
      <c r="CA1176" s="3"/>
      <c r="CB1176" s="3"/>
      <c r="CC1176" s="3"/>
      <c r="CD1176" s="3"/>
      <c r="CE1176" s="3"/>
      <c r="CF1176" s="3"/>
      <c r="CG1176" s="3"/>
      <c r="CH1176" s="3"/>
      <c r="CI1176" s="3"/>
      <c r="CJ1176" s="3"/>
      <c r="CK1176" s="3"/>
      <c r="CL1176" s="3"/>
      <c r="CM1176" s="3"/>
      <c r="CN1176" s="3"/>
      <c r="CO1176" s="3"/>
      <c r="CP1176" s="3"/>
      <c r="CQ1176" s="3"/>
      <c r="CR1176" s="3"/>
      <c r="CS1176" s="3"/>
      <c r="CT1176" s="3"/>
      <c r="CU1176" s="3"/>
      <c r="CV1176" s="3"/>
    </row>
    <row r="1177" spans="1:100" ht="21" customHeight="1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10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  <c r="CP1177" s="3"/>
      <c r="CQ1177" s="3"/>
      <c r="CR1177" s="3"/>
      <c r="CS1177" s="3"/>
      <c r="CT1177" s="3"/>
      <c r="CU1177" s="3"/>
      <c r="CV1177" s="3"/>
    </row>
    <row r="1178" spans="1:100" ht="21" customHeight="1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10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  <c r="CA1178" s="3"/>
      <c r="CB1178" s="3"/>
      <c r="CC1178" s="3"/>
      <c r="CD1178" s="3"/>
      <c r="CE1178" s="3"/>
      <c r="CF1178" s="3"/>
      <c r="CG1178" s="3"/>
      <c r="CH1178" s="3"/>
      <c r="CI1178" s="3"/>
      <c r="CJ1178" s="3"/>
      <c r="CK1178" s="3"/>
      <c r="CL1178" s="3"/>
      <c r="CM1178" s="3"/>
      <c r="CN1178" s="3"/>
      <c r="CO1178" s="3"/>
      <c r="CP1178" s="3"/>
      <c r="CQ1178" s="3"/>
      <c r="CR1178" s="3"/>
      <c r="CS1178" s="3"/>
      <c r="CT1178" s="3"/>
      <c r="CU1178" s="3"/>
      <c r="CV1178" s="3"/>
    </row>
    <row r="1179" spans="1:100" ht="21" customHeight="1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10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  <c r="BN1179" s="3"/>
      <c r="BO1179" s="3"/>
      <c r="BP1179" s="3"/>
      <c r="BQ1179" s="3"/>
      <c r="BR1179" s="3"/>
      <c r="BS1179" s="3"/>
      <c r="BT1179" s="3"/>
      <c r="BU1179" s="3"/>
      <c r="BV1179" s="3"/>
      <c r="BW1179" s="3"/>
      <c r="BX1179" s="3"/>
      <c r="BY1179" s="3"/>
      <c r="BZ1179" s="3"/>
      <c r="CA1179" s="3"/>
      <c r="CB1179" s="3"/>
      <c r="CC1179" s="3"/>
      <c r="CD1179" s="3"/>
      <c r="CE1179" s="3"/>
      <c r="CF1179" s="3"/>
      <c r="CG1179" s="3"/>
      <c r="CH1179" s="3"/>
      <c r="CI1179" s="3"/>
      <c r="CJ1179" s="3"/>
      <c r="CK1179" s="3"/>
      <c r="CL1179" s="3"/>
      <c r="CM1179" s="3"/>
      <c r="CN1179" s="3"/>
      <c r="CO1179" s="3"/>
      <c r="CP1179" s="3"/>
      <c r="CQ1179" s="3"/>
      <c r="CR1179" s="3"/>
      <c r="CS1179" s="3"/>
      <c r="CT1179" s="3"/>
      <c r="CU1179" s="3"/>
      <c r="CV1179" s="3"/>
    </row>
    <row r="1180" spans="1:100" ht="21" customHeight="1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10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  <c r="CA1180" s="3"/>
      <c r="CB1180" s="3"/>
      <c r="CC1180" s="3"/>
      <c r="CD1180" s="3"/>
      <c r="CE1180" s="3"/>
      <c r="CF1180" s="3"/>
      <c r="CG1180" s="3"/>
      <c r="CH1180" s="3"/>
      <c r="CI1180" s="3"/>
      <c r="CJ1180" s="3"/>
      <c r="CK1180" s="3"/>
      <c r="CL1180" s="3"/>
      <c r="CM1180" s="3"/>
      <c r="CN1180" s="3"/>
      <c r="CO1180" s="3"/>
      <c r="CP1180" s="3"/>
      <c r="CQ1180" s="3"/>
      <c r="CR1180" s="3"/>
      <c r="CS1180" s="3"/>
      <c r="CT1180" s="3"/>
      <c r="CU1180" s="3"/>
      <c r="CV1180" s="3"/>
    </row>
    <row r="1181" spans="1:100" ht="21" customHeight="1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10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  <c r="CP1181" s="3"/>
      <c r="CQ1181" s="3"/>
      <c r="CR1181" s="3"/>
      <c r="CS1181" s="3"/>
      <c r="CT1181" s="3"/>
      <c r="CU1181" s="3"/>
      <c r="CV1181" s="3"/>
    </row>
    <row r="1182" spans="1:100" ht="21" customHeight="1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10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  <c r="CA1182" s="3"/>
      <c r="CB1182" s="3"/>
      <c r="CC1182" s="3"/>
      <c r="CD1182" s="3"/>
      <c r="CE1182" s="3"/>
      <c r="CF1182" s="3"/>
      <c r="CG1182" s="3"/>
      <c r="CH1182" s="3"/>
      <c r="CI1182" s="3"/>
      <c r="CJ1182" s="3"/>
      <c r="CK1182" s="3"/>
      <c r="CL1182" s="3"/>
      <c r="CM1182" s="3"/>
      <c r="CN1182" s="3"/>
      <c r="CO1182" s="3"/>
      <c r="CP1182" s="3"/>
      <c r="CQ1182" s="3"/>
      <c r="CR1182" s="3"/>
      <c r="CS1182" s="3"/>
      <c r="CT1182" s="3"/>
      <c r="CU1182" s="3"/>
      <c r="CV1182" s="3"/>
    </row>
    <row r="1183" spans="1:100" ht="21" customHeight="1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10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  <c r="CA1183" s="3"/>
      <c r="CB1183" s="3"/>
      <c r="CC1183" s="3"/>
      <c r="CD1183" s="3"/>
      <c r="CE1183" s="3"/>
      <c r="CF1183" s="3"/>
      <c r="CG1183" s="3"/>
      <c r="CH1183" s="3"/>
      <c r="CI1183" s="3"/>
      <c r="CJ1183" s="3"/>
      <c r="CK1183" s="3"/>
      <c r="CL1183" s="3"/>
      <c r="CM1183" s="3"/>
      <c r="CN1183" s="3"/>
      <c r="CO1183" s="3"/>
      <c r="CP1183" s="3"/>
      <c r="CQ1183" s="3"/>
      <c r="CR1183" s="3"/>
      <c r="CS1183" s="3"/>
      <c r="CT1183" s="3"/>
      <c r="CU1183" s="3"/>
      <c r="CV1183" s="3"/>
    </row>
    <row r="1184" spans="1:100" ht="21" customHeight="1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10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  <c r="CA1184" s="3"/>
      <c r="CB1184" s="3"/>
      <c r="CC1184" s="3"/>
      <c r="CD1184" s="3"/>
      <c r="CE1184" s="3"/>
      <c r="CF1184" s="3"/>
      <c r="CG1184" s="3"/>
      <c r="CH1184" s="3"/>
      <c r="CI1184" s="3"/>
      <c r="CJ1184" s="3"/>
      <c r="CK1184" s="3"/>
      <c r="CL1184" s="3"/>
      <c r="CM1184" s="3"/>
      <c r="CN1184" s="3"/>
      <c r="CO1184" s="3"/>
      <c r="CP1184" s="3"/>
      <c r="CQ1184" s="3"/>
      <c r="CR1184" s="3"/>
      <c r="CS1184" s="3"/>
      <c r="CT1184" s="3"/>
      <c r="CU1184" s="3"/>
      <c r="CV1184" s="3"/>
    </row>
    <row r="1185" spans="1:100" ht="21" customHeight="1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10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  <c r="BP1185" s="3"/>
      <c r="BQ1185" s="3"/>
      <c r="BR1185" s="3"/>
      <c r="BS1185" s="3"/>
      <c r="BT1185" s="3"/>
      <c r="BU1185" s="3"/>
      <c r="BV1185" s="3"/>
      <c r="BW1185" s="3"/>
      <c r="BX1185" s="3"/>
      <c r="BY1185" s="3"/>
      <c r="BZ1185" s="3"/>
      <c r="CA1185" s="3"/>
      <c r="CB1185" s="3"/>
      <c r="CC1185" s="3"/>
      <c r="CD1185" s="3"/>
      <c r="CE1185" s="3"/>
      <c r="CF1185" s="3"/>
      <c r="CG1185" s="3"/>
      <c r="CH1185" s="3"/>
      <c r="CI1185" s="3"/>
      <c r="CJ1185" s="3"/>
      <c r="CK1185" s="3"/>
      <c r="CL1185" s="3"/>
      <c r="CM1185" s="3"/>
      <c r="CN1185" s="3"/>
      <c r="CO1185" s="3"/>
      <c r="CP1185" s="3"/>
      <c r="CQ1185" s="3"/>
      <c r="CR1185" s="3"/>
      <c r="CS1185" s="3"/>
      <c r="CT1185" s="3"/>
      <c r="CU1185" s="3"/>
      <c r="CV1185" s="3"/>
    </row>
    <row r="1186" spans="1:100" ht="21" customHeight="1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10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  <c r="CA1186" s="3"/>
      <c r="CB1186" s="3"/>
      <c r="CC1186" s="3"/>
      <c r="CD1186" s="3"/>
      <c r="CE1186" s="3"/>
      <c r="CF1186" s="3"/>
      <c r="CG1186" s="3"/>
      <c r="CH1186" s="3"/>
      <c r="CI1186" s="3"/>
      <c r="CJ1186" s="3"/>
      <c r="CK1186" s="3"/>
      <c r="CL1186" s="3"/>
      <c r="CM1186" s="3"/>
      <c r="CN1186" s="3"/>
      <c r="CO1186" s="3"/>
      <c r="CP1186" s="3"/>
      <c r="CQ1186" s="3"/>
      <c r="CR1186" s="3"/>
      <c r="CS1186" s="3"/>
      <c r="CT1186" s="3"/>
      <c r="CU1186" s="3"/>
      <c r="CV1186" s="3"/>
    </row>
    <row r="1187" spans="1:100" ht="21" customHeight="1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10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  <c r="BN1187" s="3"/>
      <c r="BO1187" s="3"/>
      <c r="BP1187" s="3"/>
      <c r="BQ1187" s="3"/>
      <c r="BR1187" s="3"/>
      <c r="BS1187" s="3"/>
      <c r="BT1187" s="3"/>
      <c r="BU1187" s="3"/>
      <c r="BV1187" s="3"/>
      <c r="BW1187" s="3"/>
      <c r="BX1187" s="3"/>
      <c r="BY1187" s="3"/>
      <c r="BZ1187" s="3"/>
      <c r="CA1187" s="3"/>
      <c r="CB1187" s="3"/>
      <c r="CC1187" s="3"/>
      <c r="CD1187" s="3"/>
      <c r="CE1187" s="3"/>
      <c r="CF1187" s="3"/>
      <c r="CG1187" s="3"/>
      <c r="CH1187" s="3"/>
      <c r="CI1187" s="3"/>
      <c r="CJ1187" s="3"/>
      <c r="CK1187" s="3"/>
      <c r="CL1187" s="3"/>
      <c r="CM1187" s="3"/>
      <c r="CN1187" s="3"/>
      <c r="CO1187" s="3"/>
      <c r="CP1187" s="3"/>
      <c r="CQ1187" s="3"/>
      <c r="CR1187" s="3"/>
      <c r="CS1187" s="3"/>
      <c r="CT1187" s="3"/>
      <c r="CU1187" s="3"/>
      <c r="CV1187" s="3"/>
    </row>
    <row r="1188" spans="1:100" ht="21" customHeight="1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10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  <c r="CA1188" s="3"/>
      <c r="CB1188" s="3"/>
      <c r="CC1188" s="3"/>
      <c r="CD1188" s="3"/>
      <c r="CE1188" s="3"/>
      <c r="CF1188" s="3"/>
      <c r="CG1188" s="3"/>
      <c r="CH1188" s="3"/>
      <c r="CI1188" s="3"/>
      <c r="CJ1188" s="3"/>
      <c r="CK1188" s="3"/>
      <c r="CL1188" s="3"/>
      <c r="CM1188" s="3"/>
      <c r="CN1188" s="3"/>
      <c r="CO1188" s="3"/>
      <c r="CP1188" s="3"/>
      <c r="CQ1188" s="3"/>
      <c r="CR1188" s="3"/>
      <c r="CS1188" s="3"/>
      <c r="CT1188" s="3"/>
      <c r="CU1188" s="3"/>
      <c r="CV1188" s="3"/>
    </row>
    <row r="1189" spans="1:100" ht="21" customHeight="1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10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  <c r="BP1189" s="3"/>
      <c r="BQ1189" s="3"/>
      <c r="BR1189" s="3"/>
      <c r="BS1189" s="3"/>
      <c r="BT1189" s="3"/>
      <c r="BU1189" s="3"/>
      <c r="BV1189" s="3"/>
      <c r="BW1189" s="3"/>
      <c r="BX1189" s="3"/>
      <c r="BY1189" s="3"/>
      <c r="BZ1189" s="3"/>
      <c r="CA1189" s="3"/>
      <c r="CB1189" s="3"/>
      <c r="CC1189" s="3"/>
      <c r="CD1189" s="3"/>
      <c r="CE1189" s="3"/>
      <c r="CF1189" s="3"/>
      <c r="CG1189" s="3"/>
      <c r="CH1189" s="3"/>
      <c r="CI1189" s="3"/>
      <c r="CJ1189" s="3"/>
      <c r="CK1189" s="3"/>
      <c r="CL1189" s="3"/>
      <c r="CM1189" s="3"/>
      <c r="CN1189" s="3"/>
      <c r="CO1189" s="3"/>
      <c r="CP1189" s="3"/>
      <c r="CQ1189" s="3"/>
      <c r="CR1189" s="3"/>
      <c r="CS1189" s="3"/>
      <c r="CT1189" s="3"/>
      <c r="CU1189" s="3"/>
      <c r="CV1189" s="3"/>
    </row>
    <row r="1190" spans="1:100" ht="21" customHeight="1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10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  <c r="CA1190" s="3"/>
      <c r="CB1190" s="3"/>
      <c r="CC1190" s="3"/>
      <c r="CD1190" s="3"/>
      <c r="CE1190" s="3"/>
      <c r="CF1190" s="3"/>
      <c r="CG1190" s="3"/>
      <c r="CH1190" s="3"/>
      <c r="CI1190" s="3"/>
      <c r="CJ1190" s="3"/>
      <c r="CK1190" s="3"/>
      <c r="CL1190" s="3"/>
      <c r="CM1190" s="3"/>
      <c r="CN1190" s="3"/>
      <c r="CO1190" s="3"/>
      <c r="CP1190" s="3"/>
      <c r="CQ1190" s="3"/>
      <c r="CR1190" s="3"/>
      <c r="CS1190" s="3"/>
      <c r="CT1190" s="3"/>
      <c r="CU1190" s="3"/>
      <c r="CV1190" s="3"/>
    </row>
    <row r="1191" spans="1:100" ht="21" customHeight="1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10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  <c r="BN1191" s="3"/>
      <c r="BO1191" s="3"/>
      <c r="BP1191" s="3"/>
      <c r="BQ1191" s="3"/>
      <c r="BR1191" s="3"/>
      <c r="BS1191" s="3"/>
      <c r="BT1191" s="3"/>
      <c r="BU1191" s="3"/>
      <c r="BV1191" s="3"/>
      <c r="BW1191" s="3"/>
      <c r="BX1191" s="3"/>
      <c r="BY1191" s="3"/>
      <c r="BZ1191" s="3"/>
      <c r="CA1191" s="3"/>
      <c r="CB1191" s="3"/>
      <c r="CC1191" s="3"/>
      <c r="CD1191" s="3"/>
      <c r="CE1191" s="3"/>
      <c r="CF1191" s="3"/>
      <c r="CG1191" s="3"/>
      <c r="CH1191" s="3"/>
      <c r="CI1191" s="3"/>
      <c r="CJ1191" s="3"/>
      <c r="CK1191" s="3"/>
      <c r="CL1191" s="3"/>
      <c r="CM1191" s="3"/>
      <c r="CN1191" s="3"/>
      <c r="CO1191" s="3"/>
      <c r="CP1191" s="3"/>
      <c r="CQ1191" s="3"/>
      <c r="CR1191" s="3"/>
      <c r="CS1191" s="3"/>
      <c r="CT1191" s="3"/>
      <c r="CU1191" s="3"/>
      <c r="CV1191" s="3"/>
    </row>
    <row r="1192" spans="1:100" ht="21" customHeight="1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10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  <c r="CA1192" s="3"/>
      <c r="CB1192" s="3"/>
      <c r="CC1192" s="3"/>
      <c r="CD1192" s="3"/>
      <c r="CE1192" s="3"/>
      <c r="CF1192" s="3"/>
      <c r="CG1192" s="3"/>
      <c r="CH1192" s="3"/>
      <c r="CI1192" s="3"/>
      <c r="CJ1192" s="3"/>
      <c r="CK1192" s="3"/>
      <c r="CL1192" s="3"/>
      <c r="CM1192" s="3"/>
      <c r="CN1192" s="3"/>
      <c r="CO1192" s="3"/>
      <c r="CP1192" s="3"/>
      <c r="CQ1192" s="3"/>
      <c r="CR1192" s="3"/>
      <c r="CS1192" s="3"/>
      <c r="CT1192" s="3"/>
      <c r="CU1192" s="3"/>
      <c r="CV1192" s="3"/>
    </row>
    <row r="1193" spans="1:100" ht="21" customHeight="1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10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  <c r="BP1193" s="3"/>
      <c r="BQ1193" s="3"/>
      <c r="BR1193" s="3"/>
      <c r="BS1193" s="3"/>
      <c r="BT1193" s="3"/>
      <c r="BU1193" s="3"/>
      <c r="BV1193" s="3"/>
      <c r="BW1193" s="3"/>
      <c r="BX1193" s="3"/>
      <c r="BY1193" s="3"/>
      <c r="BZ1193" s="3"/>
      <c r="CA1193" s="3"/>
      <c r="CB1193" s="3"/>
      <c r="CC1193" s="3"/>
      <c r="CD1193" s="3"/>
      <c r="CE1193" s="3"/>
      <c r="CF1193" s="3"/>
      <c r="CG1193" s="3"/>
      <c r="CH1193" s="3"/>
      <c r="CI1193" s="3"/>
      <c r="CJ1193" s="3"/>
      <c r="CK1193" s="3"/>
      <c r="CL1193" s="3"/>
      <c r="CM1193" s="3"/>
      <c r="CN1193" s="3"/>
      <c r="CO1193" s="3"/>
      <c r="CP1193" s="3"/>
      <c r="CQ1193" s="3"/>
      <c r="CR1193" s="3"/>
      <c r="CS1193" s="3"/>
      <c r="CT1193" s="3"/>
      <c r="CU1193" s="3"/>
      <c r="CV1193" s="3"/>
    </row>
    <row r="1194" spans="1:100" ht="21" customHeight="1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10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  <c r="CA1194" s="3"/>
      <c r="CB1194" s="3"/>
      <c r="CC1194" s="3"/>
      <c r="CD1194" s="3"/>
      <c r="CE1194" s="3"/>
      <c r="CF1194" s="3"/>
      <c r="CG1194" s="3"/>
      <c r="CH1194" s="3"/>
      <c r="CI1194" s="3"/>
      <c r="CJ1194" s="3"/>
      <c r="CK1194" s="3"/>
      <c r="CL1194" s="3"/>
      <c r="CM1194" s="3"/>
      <c r="CN1194" s="3"/>
      <c r="CO1194" s="3"/>
      <c r="CP1194" s="3"/>
      <c r="CQ1194" s="3"/>
      <c r="CR1194" s="3"/>
      <c r="CS1194" s="3"/>
      <c r="CT1194" s="3"/>
      <c r="CU1194" s="3"/>
      <c r="CV1194" s="3"/>
    </row>
    <row r="1195" spans="1:100" ht="21" customHeight="1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10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  <c r="BN1195" s="3"/>
      <c r="BO1195" s="3"/>
      <c r="BP1195" s="3"/>
      <c r="BQ1195" s="3"/>
      <c r="BR1195" s="3"/>
      <c r="BS1195" s="3"/>
      <c r="BT1195" s="3"/>
      <c r="BU1195" s="3"/>
      <c r="BV1195" s="3"/>
      <c r="BW1195" s="3"/>
      <c r="BX1195" s="3"/>
      <c r="BY1195" s="3"/>
      <c r="BZ1195" s="3"/>
      <c r="CA1195" s="3"/>
      <c r="CB1195" s="3"/>
      <c r="CC1195" s="3"/>
      <c r="CD1195" s="3"/>
      <c r="CE1195" s="3"/>
      <c r="CF1195" s="3"/>
      <c r="CG1195" s="3"/>
      <c r="CH1195" s="3"/>
      <c r="CI1195" s="3"/>
      <c r="CJ1195" s="3"/>
      <c r="CK1195" s="3"/>
      <c r="CL1195" s="3"/>
      <c r="CM1195" s="3"/>
      <c r="CN1195" s="3"/>
      <c r="CO1195" s="3"/>
      <c r="CP1195" s="3"/>
      <c r="CQ1195" s="3"/>
      <c r="CR1195" s="3"/>
      <c r="CS1195" s="3"/>
      <c r="CT1195" s="3"/>
      <c r="CU1195" s="3"/>
      <c r="CV1195" s="3"/>
    </row>
    <row r="1196" spans="1:100" ht="21" customHeight="1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10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  <c r="CA1196" s="3"/>
      <c r="CB1196" s="3"/>
      <c r="CC1196" s="3"/>
      <c r="CD1196" s="3"/>
      <c r="CE1196" s="3"/>
      <c r="CF1196" s="3"/>
      <c r="CG1196" s="3"/>
      <c r="CH1196" s="3"/>
      <c r="CI1196" s="3"/>
      <c r="CJ1196" s="3"/>
      <c r="CK1196" s="3"/>
      <c r="CL1196" s="3"/>
      <c r="CM1196" s="3"/>
      <c r="CN1196" s="3"/>
      <c r="CO1196" s="3"/>
      <c r="CP1196" s="3"/>
      <c r="CQ1196" s="3"/>
      <c r="CR1196" s="3"/>
      <c r="CS1196" s="3"/>
      <c r="CT1196" s="3"/>
      <c r="CU1196" s="3"/>
      <c r="CV1196" s="3"/>
    </row>
    <row r="1197" spans="1:100" ht="21" customHeight="1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10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</row>
    <row r="1198" spans="1:100" ht="21" customHeight="1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10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  <c r="CA1198" s="3"/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  <c r="CP1198" s="3"/>
      <c r="CQ1198" s="3"/>
      <c r="CR1198" s="3"/>
      <c r="CS1198" s="3"/>
      <c r="CT1198" s="3"/>
      <c r="CU1198" s="3"/>
      <c r="CV1198" s="3"/>
    </row>
    <row r="1199" spans="1:100" ht="21" customHeight="1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10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  <c r="BN1199" s="3"/>
      <c r="BO1199" s="3"/>
      <c r="BP1199" s="3"/>
      <c r="BQ1199" s="3"/>
      <c r="BR1199" s="3"/>
      <c r="BS1199" s="3"/>
      <c r="BT1199" s="3"/>
      <c r="BU1199" s="3"/>
      <c r="BV1199" s="3"/>
      <c r="BW1199" s="3"/>
      <c r="BX1199" s="3"/>
      <c r="BY1199" s="3"/>
      <c r="BZ1199" s="3"/>
      <c r="CA1199" s="3"/>
      <c r="CB1199" s="3"/>
      <c r="CC1199" s="3"/>
      <c r="CD1199" s="3"/>
      <c r="CE1199" s="3"/>
      <c r="CF1199" s="3"/>
      <c r="CG1199" s="3"/>
      <c r="CH1199" s="3"/>
      <c r="CI1199" s="3"/>
      <c r="CJ1199" s="3"/>
      <c r="CK1199" s="3"/>
      <c r="CL1199" s="3"/>
      <c r="CM1199" s="3"/>
      <c r="CN1199" s="3"/>
      <c r="CO1199" s="3"/>
      <c r="CP1199" s="3"/>
      <c r="CQ1199" s="3"/>
      <c r="CR1199" s="3"/>
      <c r="CS1199" s="3"/>
      <c r="CT1199" s="3"/>
      <c r="CU1199" s="3"/>
      <c r="CV1199" s="3"/>
    </row>
    <row r="1200" spans="1:100" ht="21" customHeight="1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10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  <c r="CA1200" s="3"/>
      <c r="CB1200" s="3"/>
      <c r="CC1200" s="3"/>
      <c r="CD1200" s="3"/>
      <c r="CE1200" s="3"/>
      <c r="CF1200" s="3"/>
      <c r="CG1200" s="3"/>
      <c r="CH1200" s="3"/>
      <c r="CI1200" s="3"/>
      <c r="CJ1200" s="3"/>
      <c r="CK1200" s="3"/>
      <c r="CL1200" s="3"/>
      <c r="CM1200" s="3"/>
      <c r="CN1200" s="3"/>
      <c r="CO1200" s="3"/>
      <c r="CP1200" s="3"/>
      <c r="CQ1200" s="3"/>
      <c r="CR1200" s="3"/>
      <c r="CS1200" s="3"/>
      <c r="CT1200" s="3"/>
      <c r="CU1200" s="3"/>
      <c r="CV1200" s="3"/>
    </row>
    <row r="1201" spans="1:100" ht="21" customHeight="1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10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  <c r="BP1201" s="3"/>
      <c r="BQ1201" s="3"/>
      <c r="BR1201" s="3"/>
      <c r="BS1201" s="3"/>
      <c r="BT1201" s="3"/>
      <c r="BU1201" s="3"/>
      <c r="BV1201" s="3"/>
      <c r="BW1201" s="3"/>
      <c r="BX1201" s="3"/>
      <c r="BY1201" s="3"/>
      <c r="BZ1201" s="3"/>
      <c r="CA1201" s="3"/>
      <c r="CB1201" s="3"/>
      <c r="CC1201" s="3"/>
      <c r="CD1201" s="3"/>
      <c r="CE1201" s="3"/>
      <c r="CF1201" s="3"/>
      <c r="CG1201" s="3"/>
      <c r="CH1201" s="3"/>
      <c r="CI1201" s="3"/>
      <c r="CJ1201" s="3"/>
      <c r="CK1201" s="3"/>
      <c r="CL1201" s="3"/>
      <c r="CM1201" s="3"/>
      <c r="CN1201" s="3"/>
      <c r="CO1201" s="3"/>
      <c r="CP1201" s="3"/>
      <c r="CQ1201" s="3"/>
      <c r="CR1201" s="3"/>
      <c r="CS1201" s="3"/>
      <c r="CT1201" s="3"/>
      <c r="CU1201" s="3"/>
      <c r="CV1201" s="3"/>
    </row>
    <row r="1202" spans="1:100" ht="21" customHeight="1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10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  <c r="CA1202" s="3"/>
      <c r="CB1202" s="3"/>
      <c r="CC1202" s="3"/>
      <c r="CD1202" s="3"/>
      <c r="CE1202" s="3"/>
      <c r="CF1202" s="3"/>
      <c r="CG1202" s="3"/>
      <c r="CH1202" s="3"/>
      <c r="CI1202" s="3"/>
      <c r="CJ1202" s="3"/>
      <c r="CK1202" s="3"/>
      <c r="CL1202" s="3"/>
      <c r="CM1202" s="3"/>
      <c r="CN1202" s="3"/>
      <c r="CO1202" s="3"/>
      <c r="CP1202" s="3"/>
      <c r="CQ1202" s="3"/>
      <c r="CR1202" s="3"/>
      <c r="CS1202" s="3"/>
      <c r="CT1202" s="3"/>
      <c r="CU1202" s="3"/>
      <c r="CV1202" s="3"/>
    </row>
    <row r="1203" spans="1:100" ht="21" customHeight="1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10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  <c r="BN1203" s="3"/>
      <c r="BO1203" s="3"/>
      <c r="BP1203" s="3"/>
      <c r="BQ1203" s="3"/>
      <c r="BR1203" s="3"/>
      <c r="BS1203" s="3"/>
      <c r="BT1203" s="3"/>
      <c r="BU1203" s="3"/>
      <c r="BV1203" s="3"/>
      <c r="BW1203" s="3"/>
      <c r="BX1203" s="3"/>
      <c r="BY1203" s="3"/>
      <c r="BZ1203" s="3"/>
      <c r="CA1203" s="3"/>
      <c r="CB1203" s="3"/>
      <c r="CC1203" s="3"/>
      <c r="CD1203" s="3"/>
      <c r="CE1203" s="3"/>
      <c r="CF1203" s="3"/>
      <c r="CG1203" s="3"/>
      <c r="CH1203" s="3"/>
      <c r="CI1203" s="3"/>
      <c r="CJ1203" s="3"/>
      <c r="CK1203" s="3"/>
      <c r="CL1203" s="3"/>
      <c r="CM1203" s="3"/>
      <c r="CN1203" s="3"/>
      <c r="CO1203" s="3"/>
      <c r="CP1203" s="3"/>
      <c r="CQ1203" s="3"/>
      <c r="CR1203" s="3"/>
      <c r="CS1203" s="3"/>
      <c r="CT1203" s="3"/>
      <c r="CU1203" s="3"/>
      <c r="CV1203" s="3"/>
    </row>
    <row r="1204" spans="1:100" ht="21" customHeight="1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10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  <c r="CA1204" s="3"/>
      <c r="CB1204" s="3"/>
      <c r="CC1204" s="3"/>
      <c r="CD1204" s="3"/>
      <c r="CE1204" s="3"/>
      <c r="CF1204" s="3"/>
      <c r="CG1204" s="3"/>
      <c r="CH1204" s="3"/>
      <c r="CI1204" s="3"/>
      <c r="CJ1204" s="3"/>
      <c r="CK1204" s="3"/>
      <c r="CL1204" s="3"/>
      <c r="CM1204" s="3"/>
      <c r="CN1204" s="3"/>
      <c r="CO1204" s="3"/>
      <c r="CP1204" s="3"/>
      <c r="CQ1204" s="3"/>
      <c r="CR1204" s="3"/>
      <c r="CS1204" s="3"/>
      <c r="CT1204" s="3"/>
      <c r="CU1204" s="3"/>
      <c r="CV1204" s="3"/>
    </row>
    <row r="1205" spans="1:100" ht="21" customHeight="1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10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  <c r="BP1205" s="3"/>
      <c r="BQ1205" s="3"/>
      <c r="BR1205" s="3"/>
      <c r="BS1205" s="3"/>
      <c r="BT1205" s="3"/>
      <c r="BU1205" s="3"/>
      <c r="BV1205" s="3"/>
      <c r="BW1205" s="3"/>
      <c r="BX1205" s="3"/>
      <c r="BY1205" s="3"/>
      <c r="BZ1205" s="3"/>
      <c r="CA1205" s="3"/>
      <c r="CB1205" s="3"/>
      <c r="CC1205" s="3"/>
      <c r="CD1205" s="3"/>
      <c r="CE1205" s="3"/>
      <c r="CF1205" s="3"/>
      <c r="CG1205" s="3"/>
      <c r="CH1205" s="3"/>
      <c r="CI1205" s="3"/>
      <c r="CJ1205" s="3"/>
      <c r="CK1205" s="3"/>
      <c r="CL1205" s="3"/>
      <c r="CM1205" s="3"/>
      <c r="CN1205" s="3"/>
      <c r="CO1205" s="3"/>
      <c r="CP1205" s="3"/>
      <c r="CQ1205" s="3"/>
      <c r="CR1205" s="3"/>
      <c r="CS1205" s="3"/>
      <c r="CT1205" s="3"/>
      <c r="CU1205" s="3"/>
      <c r="CV1205" s="3"/>
    </row>
    <row r="1206" spans="1:100" ht="21" customHeight="1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10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  <c r="CA1206" s="3"/>
      <c r="CB1206" s="3"/>
      <c r="CC1206" s="3"/>
      <c r="CD1206" s="3"/>
      <c r="CE1206" s="3"/>
      <c r="CF1206" s="3"/>
      <c r="CG1206" s="3"/>
      <c r="CH1206" s="3"/>
      <c r="CI1206" s="3"/>
      <c r="CJ1206" s="3"/>
      <c r="CK1206" s="3"/>
      <c r="CL1206" s="3"/>
      <c r="CM1206" s="3"/>
      <c r="CN1206" s="3"/>
      <c r="CO1206" s="3"/>
      <c r="CP1206" s="3"/>
      <c r="CQ1206" s="3"/>
      <c r="CR1206" s="3"/>
      <c r="CS1206" s="3"/>
      <c r="CT1206" s="3"/>
      <c r="CU1206" s="3"/>
      <c r="CV1206" s="3"/>
    </row>
    <row r="1207" spans="1:100" ht="21" customHeight="1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10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  <c r="BN1207" s="3"/>
      <c r="BO1207" s="3"/>
      <c r="BP1207" s="3"/>
      <c r="BQ1207" s="3"/>
      <c r="BR1207" s="3"/>
      <c r="BS1207" s="3"/>
      <c r="BT1207" s="3"/>
      <c r="BU1207" s="3"/>
      <c r="BV1207" s="3"/>
      <c r="BW1207" s="3"/>
      <c r="BX1207" s="3"/>
      <c r="BY1207" s="3"/>
      <c r="BZ1207" s="3"/>
      <c r="CA1207" s="3"/>
      <c r="CB1207" s="3"/>
      <c r="CC1207" s="3"/>
      <c r="CD1207" s="3"/>
      <c r="CE1207" s="3"/>
      <c r="CF1207" s="3"/>
      <c r="CG1207" s="3"/>
      <c r="CH1207" s="3"/>
      <c r="CI1207" s="3"/>
      <c r="CJ1207" s="3"/>
      <c r="CK1207" s="3"/>
      <c r="CL1207" s="3"/>
      <c r="CM1207" s="3"/>
      <c r="CN1207" s="3"/>
      <c r="CO1207" s="3"/>
      <c r="CP1207" s="3"/>
      <c r="CQ1207" s="3"/>
      <c r="CR1207" s="3"/>
      <c r="CS1207" s="3"/>
      <c r="CT1207" s="3"/>
      <c r="CU1207" s="3"/>
      <c r="CV1207" s="3"/>
    </row>
    <row r="1208" spans="1:100" ht="21" customHeight="1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10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  <c r="CA1208" s="3"/>
      <c r="CB1208" s="3"/>
      <c r="CC1208" s="3"/>
      <c r="CD1208" s="3"/>
      <c r="CE1208" s="3"/>
      <c r="CF1208" s="3"/>
      <c r="CG1208" s="3"/>
      <c r="CH1208" s="3"/>
      <c r="CI1208" s="3"/>
      <c r="CJ1208" s="3"/>
      <c r="CK1208" s="3"/>
      <c r="CL1208" s="3"/>
      <c r="CM1208" s="3"/>
      <c r="CN1208" s="3"/>
      <c r="CO1208" s="3"/>
      <c r="CP1208" s="3"/>
      <c r="CQ1208" s="3"/>
      <c r="CR1208" s="3"/>
      <c r="CS1208" s="3"/>
      <c r="CT1208" s="3"/>
      <c r="CU1208" s="3"/>
      <c r="CV1208" s="3"/>
    </row>
    <row r="1209" spans="1:100" ht="21" customHeight="1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10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  <c r="BP1209" s="3"/>
      <c r="BQ1209" s="3"/>
      <c r="BR1209" s="3"/>
      <c r="BS1209" s="3"/>
      <c r="BT1209" s="3"/>
      <c r="BU1209" s="3"/>
      <c r="BV1209" s="3"/>
      <c r="BW1209" s="3"/>
      <c r="BX1209" s="3"/>
      <c r="BY1209" s="3"/>
      <c r="BZ1209" s="3"/>
      <c r="CA1209" s="3"/>
      <c r="CB1209" s="3"/>
      <c r="CC1209" s="3"/>
      <c r="CD1209" s="3"/>
      <c r="CE1209" s="3"/>
      <c r="CF1209" s="3"/>
      <c r="CG1209" s="3"/>
      <c r="CH1209" s="3"/>
      <c r="CI1209" s="3"/>
      <c r="CJ1209" s="3"/>
      <c r="CK1209" s="3"/>
      <c r="CL1209" s="3"/>
      <c r="CM1209" s="3"/>
      <c r="CN1209" s="3"/>
      <c r="CO1209" s="3"/>
      <c r="CP1209" s="3"/>
      <c r="CQ1209" s="3"/>
      <c r="CR1209" s="3"/>
      <c r="CS1209" s="3"/>
      <c r="CT1209" s="3"/>
      <c r="CU1209" s="3"/>
      <c r="CV1209" s="3"/>
    </row>
    <row r="1210" spans="1:100" ht="21" customHeight="1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10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  <c r="CA1210" s="3"/>
      <c r="CB1210" s="3"/>
      <c r="CC1210" s="3"/>
      <c r="CD1210" s="3"/>
      <c r="CE1210" s="3"/>
      <c r="CF1210" s="3"/>
      <c r="CG1210" s="3"/>
      <c r="CH1210" s="3"/>
      <c r="CI1210" s="3"/>
      <c r="CJ1210" s="3"/>
      <c r="CK1210" s="3"/>
      <c r="CL1210" s="3"/>
      <c r="CM1210" s="3"/>
      <c r="CN1210" s="3"/>
      <c r="CO1210" s="3"/>
      <c r="CP1210" s="3"/>
      <c r="CQ1210" s="3"/>
      <c r="CR1210" s="3"/>
      <c r="CS1210" s="3"/>
      <c r="CT1210" s="3"/>
      <c r="CU1210" s="3"/>
      <c r="CV1210" s="3"/>
    </row>
    <row r="1211" spans="1:100" ht="21" customHeight="1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10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  <c r="BN1211" s="3"/>
      <c r="BO1211" s="3"/>
      <c r="BP1211" s="3"/>
      <c r="BQ1211" s="3"/>
      <c r="BR1211" s="3"/>
      <c r="BS1211" s="3"/>
      <c r="BT1211" s="3"/>
      <c r="BU1211" s="3"/>
      <c r="BV1211" s="3"/>
      <c r="BW1211" s="3"/>
      <c r="BX1211" s="3"/>
      <c r="BY1211" s="3"/>
      <c r="BZ1211" s="3"/>
      <c r="CA1211" s="3"/>
      <c r="CB1211" s="3"/>
      <c r="CC1211" s="3"/>
      <c r="CD1211" s="3"/>
      <c r="CE1211" s="3"/>
      <c r="CF1211" s="3"/>
      <c r="CG1211" s="3"/>
      <c r="CH1211" s="3"/>
      <c r="CI1211" s="3"/>
      <c r="CJ1211" s="3"/>
      <c r="CK1211" s="3"/>
      <c r="CL1211" s="3"/>
      <c r="CM1211" s="3"/>
      <c r="CN1211" s="3"/>
      <c r="CO1211" s="3"/>
      <c r="CP1211" s="3"/>
      <c r="CQ1211" s="3"/>
      <c r="CR1211" s="3"/>
      <c r="CS1211" s="3"/>
      <c r="CT1211" s="3"/>
      <c r="CU1211" s="3"/>
      <c r="CV1211" s="3"/>
    </row>
    <row r="1212" spans="1:100" ht="21" customHeight="1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10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  <c r="CA1212" s="3"/>
      <c r="CB1212" s="3"/>
      <c r="CC1212" s="3"/>
      <c r="CD1212" s="3"/>
      <c r="CE1212" s="3"/>
      <c r="CF1212" s="3"/>
      <c r="CG1212" s="3"/>
      <c r="CH1212" s="3"/>
      <c r="CI1212" s="3"/>
      <c r="CJ1212" s="3"/>
      <c r="CK1212" s="3"/>
      <c r="CL1212" s="3"/>
      <c r="CM1212" s="3"/>
      <c r="CN1212" s="3"/>
      <c r="CO1212" s="3"/>
      <c r="CP1212" s="3"/>
      <c r="CQ1212" s="3"/>
      <c r="CR1212" s="3"/>
      <c r="CS1212" s="3"/>
      <c r="CT1212" s="3"/>
      <c r="CU1212" s="3"/>
      <c r="CV1212" s="3"/>
    </row>
    <row r="1213" spans="1:100" ht="21" customHeight="1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10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  <c r="CP1213" s="3"/>
      <c r="CQ1213" s="3"/>
      <c r="CR1213" s="3"/>
      <c r="CS1213" s="3"/>
      <c r="CT1213" s="3"/>
      <c r="CU1213" s="3"/>
      <c r="CV1213" s="3"/>
    </row>
    <row r="1214" spans="1:100" ht="21" customHeight="1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10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  <c r="BN1214" s="3"/>
      <c r="BO1214" s="3"/>
      <c r="BP1214" s="3"/>
      <c r="BQ1214" s="3"/>
      <c r="BR1214" s="3"/>
      <c r="BS1214" s="3"/>
      <c r="BT1214" s="3"/>
      <c r="BU1214" s="3"/>
      <c r="BV1214" s="3"/>
      <c r="BW1214" s="3"/>
      <c r="BX1214" s="3"/>
      <c r="BY1214" s="3"/>
      <c r="BZ1214" s="3"/>
      <c r="CA1214" s="3"/>
      <c r="CB1214" s="3"/>
      <c r="CC1214" s="3"/>
      <c r="CD1214" s="3"/>
      <c r="CE1214" s="3"/>
      <c r="CF1214" s="3"/>
      <c r="CG1214" s="3"/>
      <c r="CH1214" s="3"/>
      <c r="CI1214" s="3"/>
      <c r="CJ1214" s="3"/>
      <c r="CK1214" s="3"/>
      <c r="CL1214" s="3"/>
      <c r="CM1214" s="3"/>
      <c r="CN1214" s="3"/>
      <c r="CO1214" s="3"/>
      <c r="CP1214" s="3"/>
      <c r="CQ1214" s="3"/>
      <c r="CR1214" s="3"/>
      <c r="CS1214" s="3"/>
      <c r="CT1214" s="3"/>
      <c r="CU1214" s="3"/>
      <c r="CV1214" s="3"/>
    </row>
    <row r="1215" spans="1:100" ht="21" customHeight="1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10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</row>
    <row r="1216" spans="1:100" ht="21" customHeight="1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10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  <c r="BN1216" s="3"/>
      <c r="BO1216" s="3"/>
      <c r="BP1216" s="3"/>
      <c r="BQ1216" s="3"/>
      <c r="BR1216" s="3"/>
      <c r="BS1216" s="3"/>
      <c r="BT1216" s="3"/>
      <c r="BU1216" s="3"/>
      <c r="BV1216" s="3"/>
      <c r="BW1216" s="3"/>
      <c r="BX1216" s="3"/>
      <c r="BY1216" s="3"/>
      <c r="BZ1216" s="3"/>
      <c r="CA1216" s="3"/>
      <c r="CB1216" s="3"/>
      <c r="CC1216" s="3"/>
      <c r="CD1216" s="3"/>
      <c r="CE1216" s="3"/>
      <c r="CF1216" s="3"/>
      <c r="CG1216" s="3"/>
      <c r="CH1216" s="3"/>
      <c r="CI1216" s="3"/>
      <c r="CJ1216" s="3"/>
      <c r="CK1216" s="3"/>
      <c r="CL1216" s="3"/>
      <c r="CM1216" s="3"/>
      <c r="CN1216" s="3"/>
      <c r="CO1216" s="3"/>
      <c r="CP1216" s="3"/>
      <c r="CQ1216" s="3"/>
      <c r="CR1216" s="3"/>
      <c r="CS1216" s="3"/>
      <c r="CT1216" s="3"/>
      <c r="CU1216" s="3"/>
      <c r="CV1216" s="3"/>
    </row>
    <row r="1217" spans="1:100" ht="21" customHeight="1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10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  <c r="CP1217" s="3"/>
      <c r="CQ1217" s="3"/>
      <c r="CR1217" s="3"/>
      <c r="CS1217" s="3"/>
      <c r="CT1217" s="3"/>
      <c r="CU1217" s="3"/>
      <c r="CV1217" s="3"/>
    </row>
    <row r="1218" spans="1:100" ht="21" customHeight="1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10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  <c r="BN1218" s="3"/>
      <c r="BO1218" s="3"/>
      <c r="BP1218" s="3"/>
      <c r="BQ1218" s="3"/>
      <c r="BR1218" s="3"/>
      <c r="BS1218" s="3"/>
      <c r="BT1218" s="3"/>
      <c r="BU1218" s="3"/>
      <c r="BV1218" s="3"/>
      <c r="BW1218" s="3"/>
      <c r="BX1218" s="3"/>
      <c r="BY1218" s="3"/>
      <c r="BZ1218" s="3"/>
      <c r="CA1218" s="3"/>
      <c r="CB1218" s="3"/>
      <c r="CC1218" s="3"/>
      <c r="CD1218" s="3"/>
      <c r="CE1218" s="3"/>
      <c r="CF1218" s="3"/>
      <c r="CG1218" s="3"/>
      <c r="CH1218" s="3"/>
      <c r="CI1218" s="3"/>
      <c r="CJ1218" s="3"/>
      <c r="CK1218" s="3"/>
      <c r="CL1218" s="3"/>
      <c r="CM1218" s="3"/>
      <c r="CN1218" s="3"/>
      <c r="CO1218" s="3"/>
      <c r="CP1218" s="3"/>
      <c r="CQ1218" s="3"/>
      <c r="CR1218" s="3"/>
      <c r="CS1218" s="3"/>
      <c r="CT1218" s="3"/>
      <c r="CU1218" s="3"/>
      <c r="CV1218" s="3"/>
    </row>
    <row r="1219" spans="1:100" ht="21" customHeight="1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10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  <c r="CA1219" s="3"/>
      <c r="CB1219" s="3"/>
      <c r="CC1219" s="3"/>
      <c r="CD1219" s="3"/>
      <c r="CE1219" s="3"/>
      <c r="CF1219" s="3"/>
      <c r="CG1219" s="3"/>
      <c r="CH1219" s="3"/>
      <c r="CI1219" s="3"/>
      <c r="CJ1219" s="3"/>
      <c r="CK1219" s="3"/>
      <c r="CL1219" s="3"/>
      <c r="CM1219" s="3"/>
      <c r="CN1219" s="3"/>
      <c r="CO1219" s="3"/>
      <c r="CP1219" s="3"/>
      <c r="CQ1219" s="3"/>
      <c r="CR1219" s="3"/>
      <c r="CS1219" s="3"/>
      <c r="CT1219" s="3"/>
      <c r="CU1219" s="3"/>
      <c r="CV1219" s="3"/>
    </row>
    <row r="1220" spans="1:100" ht="21" customHeight="1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10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  <c r="BN1220" s="3"/>
      <c r="BO1220" s="3"/>
      <c r="BP1220" s="3"/>
      <c r="BQ1220" s="3"/>
      <c r="BR1220" s="3"/>
      <c r="BS1220" s="3"/>
      <c r="BT1220" s="3"/>
      <c r="BU1220" s="3"/>
      <c r="BV1220" s="3"/>
      <c r="BW1220" s="3"/>
      <c r="BX1220" s="3"/>
      <c r="BY1220" s="3"/>
      <c r="BZ1220" s="3"/>
      <c r="CA1220" s="3"/>
      <c r="CB1220" s="3"/>
      <c r="CC1220" s="3"/>
      <c r="CD1220" s="3"/>
      <c r="CE1220" s="3"/>
      <c r="CF1220" s="3"/>
      <c r="CG1220" s="3"/>
      <c r="CH1220" s="3"/>
      <c r="CI1220" s="3"/>
      <c r="CJ1220" s="3"/>
      <c r="CK1220" s="3"/>
      <c r="CL1220" s="3"/>
      <c r="CM1220" s="3"/>
      <c r="CN1220" s="3"/>
      <c r="CO1220" s="3"/>
      <c r="CP1220" s="3"/>
      <c r="CQ1220" s="3"/>
      <c r="CR1220" s="3"/>
      <c r="CS1220" s="3"/>
      <c r="CT1220" s="3"/>
      <c r="CU1220" s="3"/>
      <c r="CV1220" s="3"/>
    </row>
    <row r="1221" spans="1:100" ht="21" customHeight="1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10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  <c r="CP1221" s="3"/>
      <c r="CQ1221" s="3"/>
      <c r="CR1221" s="3"/>
      <c r="CS1221" s="3"/>
      <c r="CT1221" s="3"/>
      <c r="CU1221" s="3"/>
      <c r="CV1221" s="3"/>
    </row>
    <row r="1222" spans="1:100" ht="21" customHeight="1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10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  <c r="BN1222" s="3"/>
      <c r="BO1222" s="3"/>
      <c r="BP1222" s="3"/>
      <c r="BQ1222" s="3"/>
      <c r="BR1222" s="3"/>
      <c r="BS1222" s="3"/>
      <c r="BT1222" s="3"/>
      <c r="BU1222" s="3"/>
      <c r="BV1222" s="3"/>
      <c r="BW1222" s="3"/>
      <c r="BX1222" s="3"/>
      <c r="BY1222" s="3"/>
      <c r="BZ1222" s="3"/>
      <c r="CA1222" s="3"/>
      <c r="CB1222" s="3"/>
      <c r="CC1222" s="3"/>
      <c r="CD1222" s="3"/>
      <c r="CE1222" s="3"/>
      <c r="CF1222" s="3"/>
      <c r="CG1222" s="3"/>
      <c r="CH1222" s="3"/>
      <c r="CI1222" s="3"/>
      <c r="CJ1222" s="3"/>
      <c r="CK1222" s="3"/>
      <c r="CL1222" s="3"/>
      <c r="CM1222" s="3"/>
      <c r="CN1222" s="3"/>
      <c r="CO1222" s="3"/>
      <c r="CP1222" s="3"/>
      <c r="CQ1222" s="3"/>
      <c r="CR1222" s="3"/>
      <c r="CS1222" s="3"/>
      <c r="CT1222" s="3"/>
      <c r="CU1222" s="3"/>
      <c r="CV1222" s="3"/>
    </row>
    <row r="1223" spans="1:100" ht="21" customHeight="1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10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  <c r="CA1223" s="3"/>
      <c r="CB1223" s="3"/>
      <c r="CC1223" s="3"/>
      <c r="CD1223" s="3"/>
      <c r="CE1223" s="3"/>
      <c r="CF1223" s="3"/>
      <c r="CG1223" s="3"/>
      <c r="CH1223" s="3"/>
      <c r="CI1223" s="3"/>
      <c r="CJ1223" s="3"/>
      <c r="CK1223" s="3"/>
      <c r="CL1223" s="3"/>
      <c r="CM1223" s="3"/>
      <c r="CN1223" s="3"/>
      <c r="CO1223" s="3"/>
      <c r="CP1223" s="3"/>
      <c r="CQ1223" s="3"/>
      <c r="CR1223" s="3"/>
      <c r="CS1223" s="3"/>
      <c r="CT1223" s="3"/>
      <c r="CU1223" s="3"/>
      <c r="CV1223" s="3"/>
    </row>
    <row r="1224" spans="1:100" ht="21" customHeight="1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10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  <c r="BN1224" s="3"/>
      <c r="BO1224" s="3"/>
      <c r="BP1224" s="3"/>
      <c r="BQ1224" s="3"/>
      <c r="BR1224" s="3"/>
      <c r="BS1224" s="3"/>
      <c r="BT1224" s="3"/>
      <c r="BU1224" s="3"/>
      <c r="BV1224" s="3"/>
      <c r="BW1224" s="3"/>
      <c r="BX1224" s="3"/>
      <c r="BY1224" s="3"/>
      <c r="BZ1224" s="3"/>
      <c r="CA1224" s="3"/>
      <c r="CB1224" s="3"/>
      <c r="CC1224" s="3"/>
      <c r="CD1224" s="3"/>
      <c r="CE1224" s="3"/>
      <c r="CF1224" s="3"/>
      <c r="CG1224" s="3"/>
      <c r="CH1224" s="3"/>
      <c r="CI1224" s="3"/>
      <c r="CJ1224" s="3"/>
      <c r="CK1224" s="3"/>
      <c r="CL1224" s="3"/>
      <c r="CM1224" s="3"/>
      <c r="CN1224" s="3"/>
      <c r="CO1224" s="3"/>
      <c r="CP1224" s="3"/>
      <c r="CQ1224" s="3"/>
      <c r="CR1224" s="3"/>
      <c r="CS1224" s="3"/>
      <c r="CT1224" s="3"/>
      <c r="CU1224" s="3"/>
      <c r="CV1224" s="3"/>
    </row>
    <row r="1225" spans="1:100" ht="21" customHeight="1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10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  <c r="CP1225" s="3"/>
      <c r="CQ1225" s="3"/>
      <c r="CR1225" s="3"/>
      <c r="CS1225" s="3"/>
      <c r="CT1225" s="3"/>
      <c r="CU1225" s="3"/>
      <c r="CV1225" s="3"/>
    </row>
    <row r="1226" spans="1:100" ht="21" customHeight="1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10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  <c r="CA1226" s="3"/>
      <c r="CB1226" s="3"/>
      <c r="CC1226" s="3"/>
      <c r="CD1226" s="3"/>
      <c r="CE1226" s="3"/>
      <c r="CF1226" s="3"/>
      <c r="CG1226" s="3"/>
      <c r="CH1226" s="3"/>
      <c r="CI1226" s="3"/>
      <c r="CJ1226" s="3"/>
      <c r="CK1226" s="3"/>
      <c r="CL1226" s="3"/>
      <c r="CM1226" s="3"/>
      <c r="CN1226" s="3"/>
      <c r="CO1226" s="3"/>
      <c r="CP1226" s="3"/>
      <c r="CQ1226" s="3"/>
      <c r="CR1226" s="3"/>
      <c r="CS1226" s="3"/>
      <c r="CT1226" s="3"/>
      <c r="CU1226" s="3"/>
      <c r="CV1226" s="3"/>
    </row>
    <row r="1227" spans="1:100" ht="21" customHeight="1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10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  <c r="BN1227" s="3"/>
      <c r="BO1227" s="3"/>
      <c r="BP1227" s="3"/>
      <c r="BQ1227" s="3"/>
      <c r="BR1227" s="3"/>
      <c r="BS1227" s="3"/>
      <c r="BT1227" s="3"/>
      <c r="BU1227" s="3"/>
      <c r="BV1227" s="3"/>
      <c r="BW1227" s="3"/>
      <c r="BX1227" s="3"/>
      <c r="BY1227" s="3"/>
      <c r="BZ1227" s="3"/>
      <c r="CA1227" s="3"/>
      <c r="CB1227" s="3"/>
      <c r="CC1227" s="3"/>
      <c r="CD1227" s="3"/>
      <c r="CE1227" s="3"/>
      <c r="CF1227" s="3"/>
      <c r="CG1227" s="3"/>
      <c r="CH1227" s="3"/>
      <c r="CI1227" s="3"/>
      <c r="CJ1227" s="3"/>
      <c r="CK1227" s="3"/>
      <c r="CL1227" s="3"/>
      <c r="CM1227" s="3"/>
      <c r="CN1227" s="3"/>
      <c r="CO1227" s="3"/>
      <c r="CP1227" s="3"/>
      <c r="CQ1227" s="3"/>
      <c r="CR1227" s="3"/>
      <c r="CS1227" s="3"/>
      <c r="CT1227" s="3"/>
      <c r="CU1227" s="3"/>
      <c r="CV1227" s="3"/>
    </row>
    <row r="1228" spans="1:100" ht="21" customHeight="1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10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  <c r="CA1228" s="3"/>
      <c r="CB1228" s="3"/>
      <c r="CC1228" s="3"/>
      <c r="CD1228" s="3"/>
      <c r="CE1228" s="3"/>
      <c r="CF1228" s="3"/>
      <c r="CG1228" s="3"/>
      <c r="CH1228" s="3"/>
      <c r="CI1228" s="3"/>
      <c r="CJ1228" s="3"/>
      <c r="CK1228" s="3"/>
      <c r="CL1228" s="3"/>
      <c r="CM1228" s="3"/>
      <c r="CN1228" s="3"/>
      <c r="CO1228" s="3"/>
      <c r="CP1228" s="3"/>
      <c r="CQ1228" s="3"/>
      <c r="CR1228" s="3"/>
      <c r="CS1228" s="3"/>
      <c r="CT1228" s="3"/>
      <c r="CU1228" s="3"/>
      <c r="CV1228" s="3"/>
    </row>
    <row r="1229" spans="1:100" ht="21" customHeight="1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10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  <c r="BP1229" s="3"/>
      <c r="BQ1229" s="3"/>
      <c r="BR1229" s="3"/>
      <c r="BS1229" s="3"/>
      <c r="BT1229" s="3"/>
      <c r="BU1229" s="3"/>
      <c r="BV1229" s="3"/>
      <c r="BW1229" s="3"/>
      <c r="BX1229" s="3"/>
      <c r="BY1229" s="3"/>
      <c r="BZ1229" s="3"/>
      <c r="CA1229" s="3"/>
      <c r="CB1229" s="3"/>
      <c r="CC1229" s="3"/>
      <c r="CD1229" s="3"/>
      <c r="CE1229" s="3"/>
      <c r="CF1229" s="3"/>
      <c r="CG1229" s="3"/>
      <c r="CH1229" s="3"/>
      <c r="CI1229" s="3"/>
      <c r="CJ1229" s="3"/>
      <c r="CK1229" s="3"/>
      <c r="CL1229" s="3"/>
      <c r="CM1229" s="3"/>
      <c r="CN1229" s="3"/>
      <c r="CO1229" s="3"/>
      <c r="CP1229" s="3"/>
      <c r="CQ1229" s="3"/>
      <c r="CR1229" s="3"/>
      <c r="CS1229" s="3"/>
      <c r="CT1229" s="3"/>
      <c r="CU1229" s="3"/>
      <c r="CV1229" s="3"/>
    </row>
    <row r="1230" spans="1:100" ht="21" customHeight="1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10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  <c r="CA1230" s="3"/>
      <c r="CB1230" s="3"/>
      <c r="CC1230" s="3"/>
      <c r="CD1230" s="3"/>
      <c r="CE1230" s="3"/>
      <c r="CF1230" s="3"/>
      <c r="CG1230" s="3"/>
      <c r="CH1230" s="3"/>
      <c r="CI1230" s="3"/>
      <c r="CJ1230" s="3"/>
      <c r="CK1230" s="3"/>
      <c r="CL1230" s="3"/>
      <c r="CM1230" s="3"/>
      <c r="CN1230" s="3"/>
      <c r="CO1230" s="3"/>
      <c r="CP1230" s="3"/>
      <c r="CQ1230" s="3"/>
      <c r="CR1230" s="3"/>
      <c r="CS1230" s="3"/>
      <c r="CT1230" s="3"/>
      <c r="CU1230" s="3"/>
      <c r="CV1230" s="3"/>
    </row>
    <row r="1231" spans="1:100" ht="21" customHeight="1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10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  <c r="BN1231" s="3"/>
      <c r="BO1231" s="3"/>
      <c r="BP1231" s="3"/>
      <c r="BQ1231" s="3"/>
      <c r="BR1231" s="3"/>
      <c r="BS1231" s="3"/>
      <c r="BT1231" s="3"/>
      <c r="BU1231" s="3"/>
      <c r="BV1231" s="3"/>
      <c r="BW1231" s="3"/>
      <c r="BX1231" s="3"/>
      <c r="BY1231" s="3"/>
      <c r="BZ1231" s="3"/>
      <c r="CA1231" s="3"/>
      <c r="CB1231" s="3"/>
      <c r="CC1231" s="3"/>
      <c r="CD1231" s="3"/>
      <c r="CE1231" s="3"/>
      <c r="CF1231" s="3"/>
      <c r="CG1231" s="3"/>
      <c r="CH1231" s="3"/>
      <c r="CI1231" s="3"/>
      <c r="CJ1231" s="3"/>
      <c r="CK1231" s="3"/>
      <c r="CL1231" s="3"/>
      <c r="CM1231" s="3"/>
      <c r="CN1231" s="3"/>
      <c r="CO1231" s="3"/>
      <c r="CP1231" s="3"/>
      <c r="CQ1231" s="3"/>
      <c r="CR1231" s="3"/>
      <c r="CS1231" s="3"/>
      <c r="CT1231" s="3"/>
      <c r="CU1231" s="3"/>
      <c r="CV1231" s="3"/>
    </row>
    <row r="1232" spans="1:100" ht="21" customHeight="1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10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  <c r="CA1232" s="3"/>
      <c r="CB1232" s="3"/>
      <c r="CC1232" s="3"/>
      <c r="CD1232" s="3"/>
      <c r="CE1232" s="3"/>
      <c r="CF1232" s="3"/>
      <c r="CG1232" s="3"/>
      <c r="CH1232" s="3"/>
      <c r="CI1232" s="3"/>
      <c r="CJ1232" s="3"/>
      <c r="CK1232" s="3"/>
      <c r="CL1232" s="3"/>
      <c r="CM1232" s="3"/>
      <c r="CN1232" s="3"/>
      <c r="CO1232" s="3"/>
      <c r="CP1232" s="3"/>
      <c r="CQ1232" s="3"/>
      <c r="CR1232" s="3"/>
      <c r="CS1232" s="3"/>
      <c r="CT1232" s="3"/>
      <c r="CU1232" s="3"/>
      <c r="CV1232" s="3"/>
    </row>
    <row r="1233" spans="1:100" ht="21" customHeight="1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10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  <c r="BP1233" s="3"/>
      <c r="BQ1233" s="3"/>
      <c r="BR1233" s="3"/>
      <c r="BS1233" s="3"/>
      <c r="BT1233" s="3"/>
      <c r="BU1233" s="3"/>
      <c r="BV1233" s="3"/>
      <c r="BW1233" s="3"/>
      <c r="BX1233" s="3"/>
      <c r="BY1233" s="3"/>
      <c r="BZ1233" s="3"/>
      <c r="CA1233" s="3"/>
      <c r="CB1233" s="3"/>
      <c r="CC1233" s="3"/>
      <c r="CD1233" s="3"/>
      <c r="CE1233" s="3"/>
      <c r="CF1233" s="3"/>
      <c r="CG1233" s="3"/>
      <c r="CH1233" s="3"/>
      <c r="CI1233" s="3"/>
      <c r="CJ1233" s="3"/>
      <c r="CK1233" s="3"/>
      <c r="CL1233" s="3"/>
      <c r="CM1233" s="3"/>
      <c r="CN1233" s="3"/>
      <c r="CO1233" s="3"/>
      <c r="CP1233" s="3"/>
      <c r="CQ1233" s="3"/>
      <c r="CR1233" s="3"/>
      <c r="CS1233" s="3"/>
      <c r="CT1233" s="3"/>
      <c r="CU1233" s="3"/>
      <c r="CV1233" s="3"/>
    </row>
    <row r="1234" spans="1:100" ht="21" customHeight="1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10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/>
      <c r="CI1234" s="3"/>
      <c r="CJ1234" s="3"/>
      <c r="CK1234" s="3"/>
      <c r="CL1234" s="3"/>
      <c r="CM1234" s="3"/>
      <c r="CN1234" s="3"/>
      <c r="CO1234" s="3"/>
      <c r="CP1234" s="3"/>
      <c r="CQ1234" s="3"/>
      <c r="CR1234" s="3"/>
      <c r="CS1234" s="3"/>
      <c r="CT1234" s="3"/>
      <c r="CU1234" s="3"/>
      <c r="CV1234" s="3"/>
    </row>
    <row r="1235" spans="1:100" ht="21" customHeight="1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10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  <c r="BN1235" s="3"/>
      <c r="BO1235" s="3"/>
      <c r="BP1235" s="3"/>
      <c r="BQ1235" s="3"/>
      <c r="BR1235" s="3"/>
      <c r="BS1235" s="3"/>
      <c r="BT1235" s="3"/>
      <c r="BU1235" s="3"/>
      <c r="BV1235" s="3"/>
      <c r="BW1235" s="3"/>
      <c r="BX1235" s="3"/>
      <c r="BY1235" s="3"/>
      <c r="BZ1235" s="3"/>
      <c r="CA1235" s="3"/>
      <c r="CB1235" s="3"/>
      <c r="CC1235" s="3"/>
      <c r="CD1235" s="3"/>
      <c r="CE1235" s="3"/>
      <c r="CF1235" s="3"/>
      <c r="CG1235" s="3"/>
      <c r="CH1235" s="3"/>
      <c r="CI1235" s="3"/>
      <c r="CJ1235" s="3"/>
      <c r="CK1235" s="3"/>
      <c r="CL1235" s="3"/>
      <c r="CM1235" s="3"/>
      <c r="CN1235" s="3"/>
      <c r="CO1235" s="3"/>
      <c r="CP1235" s="3"/>
      <c r="CQ1235" s="3"/>
      <c r="CR1235" s="3"/>
      <c r="CS1235" s="3"/>
      <c r="CT1235" s="3"/>
      <c r="CU1235" s="3"/>
      <c r="CV1235" s="3"/>
    </row>
    <row r="1236" spans="1:100" ht="21" customHeight="1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10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  <c r="CA1236" s="3"/>
      <c r="CB1236" s="3"/>
      <c r="CC1236" s="3"/>
      <c r="CD1236" s="3"/>
      <c r="CE1236" s="3"/>
      <c r="CF1236" s="3"/>
      <c r="CG1236" s="3"/>
      <c r="CH1236" s="3"/>
      <c r="CI1236" s="3"/>
      <c r="CJ1236" s="3"/>
      <c r="CK1236" s="3"/>
      <c r="CL1236" s="3"/>
      <c r="CM1236" s="3"/>
      <c r="CN1236" s="3"/>
      <c r="CO1236" s="3"/>
      <c r="CP1236" s="3"/>
      <c r="CQ1236" s="3"/>
      <c r="CR1236" s="3"/>
      <c r="CS1236" s="3"/>
      <c r="CT1236" s="3"/>
      <c r="CU1236" s="3"/>
      <c r="CV1236" s="3"/>
    </row>
    <row r="1237" spans="1:100" ht="21" customHeight="1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10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  <c r="BP1237" s="3"/>
      <c r="BQ1237" s="3"/>
      <c r="BR1237" s="3"/>
      <c r="BS1237" s="3"/>
      <c r="BT1237" s="3"/>
      <c r="BU1237" s="3"/>
      <c r="BV1237" s="3"/>
      <c r="BW1237" s="3"/>
      <c r="BX1237" s="3"/>
      <c r="BY1237" s="3"/>
      <c r="BZ1237" s="3"/>
      <c r="CA1237" s="3"/>
      <c r="CB1237" s="3"/>
      <c r="CC1237" s="3"/>
      <c r="CD1237" s="3"/>
      <c r="CE1237" s="3"/>
      <c r="CF1237" s="3"/>
      <c r="CG1237" s="3"/>
      <c r="CH1237" s="3"/>
      <c r="CI1237" s="3"/>
      <c r="CJ1237" s="3"/>
      <c r="CK1237" s="3"/>
      <c r="CL1237" s="3"/>
      <c r="CM1237" s="3"/>
      <c r="CN1237" s="3"/>
      <c r="CO1237" s="3"/>
      <c r="CP1237" s="3"/>
      <c r="CQ1237" s="3"/>
      <c r="CR1237" s="3"/>
      <c r="CS1237" s="3"/>
      <c r="CT1237" s="3"/>
      <c r="CU1237" s="3"/>
      <c r="CV1237" s="3"/>
    </row>
    <row r="1238" spans="1:100" ht="21" customHeight="1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10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/>
      <c r="CN1238" s="3"/>
      <c r="CO1238" s="3"/>
      <c r="CP1238" s="3"/>
      <c r="CQ1238" s="3"/>
      <c r="CR1238" s="3"/>
      <c r="CS1238" s="3"/>
      <c r="CT1238" s="3"/>
      <c r="CU1238" s="3"/>
      <c r="CV1238" s="3"/>
    </row>
    <row r="1239" spans="1:100" ht="21" customHeight="1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10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  <c r="BN1239" s="3"/>
      <c r="BO1239" s="3"/>
      <c r="BP1239" s="3"/>
      <c r="BQ1239" s="3"/>
      <c r="BR1239" s="3"/>
      <c r="BS1239" s="3"/>
      <c r="BT1239" s="3"/>
      <c r="BU1239" s="3"/>
      <c r="BV1239" s="3"/>
      <c r="BW1239" s="3"/>
      <c r="BX1239" s="3"/>
      <c r="BY1239" s="3"/>
      <c r="BZ1239" s="3"/>
      <c r="CA1239" s="3"/>
      <c r="CB1239" s="3"/>
      <c r="CC1239" s="3"/>
      <c r="CD1239" s="3"/>
      <c r="CE1239" s="3"/>
      <c r="CF1239" s="3"/>
      <c r="CG1239" s="3"/>
      <c r="CH1239" s="3"/>
      <c r="CI1239" s="3"/>
      <c r="CJ1239" s="3"/>
      <c r="CK1239" s="3"/>
      <c r="CL1239" s="3"/>
      <c r="CM1239" s="3"/>
      <c r="CN1239" s="3"/>
      <c r="CO1239" s="3"/>
      <c r="CP1239" s="3"/>
      <c r="CQ1239" s="3"/>
      <c r="CR1239" s="3"/>
      <c r="CS1239" s="3"/>
      <c r="CT1239" s="3"/>
      <c r="CU1239" s="3"/>
      <c r="CV1239" s="3"/>
    </row>
    <row r="1240" spans="1:100" ht="21" customHeight="1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10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  <c r="CA1240" s="3"/>
      <c r="CB1240" s="3"/>
      <c r="CC1240" s="3"/>
      <c r="CD1240" s="3"/>
      <c r="CE1240" s="3"/>
      <c r="CF1240" s="3"/>
      <c r="CG1240" s="3"/>
      <c r="CH1240" s="3"/>
      <c r="CI1240" s="3"/>
      <c r="CJ1240" s="3"/>
      <c r="CK1240" s="3"/>
      <c r="CL1240" s="3"/>
      <c r="CM1240" s="3"/>
      <c r="CN1240" s="3"/>
      <c r="CO1240" s="3"/>
      <c r="CP1240" s="3"/>
      <c r="CQ1240" s="3"/>
      <c r="CR1240" s="3"/>
      <c r="CS1240" s="3"/>
      <c r="CT1240" s="3"/>
      <c r="CU1240" s="3"/>
      <c r="CV1240" s="3"/>
    </row>
    <row r="1241" spans="1:100" ht="21" customHeight="1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10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  <c r="BP1241" s="3"/>
      <c r="BQ1241" s="3"/>
      <c r="BR1241" s="3"/>
      <c r="BS1241" s="3"/>
      <c r="BT1241" s="3"/>
      <c r="BU1241" s="3"/>
      <c r="BV1241" s="3"/>
      <c r="BW1241" s="3"/>
      <c r="BX1241" s="3"/>
      <c r="BY1241" s="3"/>
      <c r="BZ1241" s="3"/>
      <c r="CA1241" s="3"/>
      <c r="CB1241" s="3"/>
      <c r="CC1241" s="3"/>
      <c r="CD1241" s="3"/>
      <c r="CE1241" s="3"/>
      <c r="CF1241" s="3"/>
      <c r="CG1241" s="3"/>
      <c r="CH1241" s="3"/>
      <c r="CI1241" s="3"/>
      <c r="CJ1241" s="3"/>
      <c r="CK1241" s="3"/>
      <c r="CL1241" s="3"/>
      <c r="CM1241" s="3"/>
      <c r="CN1241" s="3"/>
      <c r="CO1241" s="3"/>
      <c r="CP1241" s="3"/>
      <c r="CQ1241" s="3"/>
      <c r="CR1241" s="3"/>
      <c r="CS1241" s="3"/>
      <c r="CT1241" s="3"/>
      <c r="CU1241" s="3"/>
      <c r="CV1241" s="3"/>
    </row>
    <row r="1242" spans="1:100" ht="21" customHeight="1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10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/>
      <c r="CI1242" s="3"/>
      <c r="CJ1242" s="3"/>
      <c r="CK1242" s="3"/>
      <c r="CL1242" s="3"/>
      <c r="CM1242" s="3"/>
      <c r="CN1242" s="3"/>
      <c r="CO1242" s="3"/>
      <c r="CP1242" s="3"/>
      <c r="CQ1242" s="3"/>
      <c r="CR1242" s="3"/>
      <c r="CS1242" s="3"/>
      <c r="CT1242" s="3"/>
      <c r="CU1242" s="3"/>
      <c r="CV1242" s="3"/>
    </row>
    <row r="1243" spans="1:100" ht="21" customHeight="1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10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  <c r="BN1243" s="3"/>
      <c r="BO1243" s="3"/>
      <c r="BP1243" s="3"/>
      <c r="BQ1243" s="3"/>
      <c r="BR1243" s="3"/>
      <c r="BS1243" s="3"/>
      <c r="BT1243" s="3"/>
      <c r="BU1243" s="3"/>
      <c r="BV1243" s="3"/>
      <c r="BW1243" s="3"/>
      <c r="BX1243" s="3"/>
      <c r="BY1243" s="3"/>
      <c r="BZ1243" s="3"/>
      <c r="CA1243" s="3"/>
      <c r="CB1243" s="3"/>
      <c r="CC1243" s="3"/>
      <c r="CD1243" s="3"/>
      <c r="CE1243" s="3"/>
      <c r="CF1243" s="3"/>
      <c r="CG1243" s="3"/>
      <c r="CH1243" s="3"/>
      <c r="CI1243" s="3"/>
      <c r="CJ1243" s="3"/>
      <c r="CK1243" s="3"/>
      <c r="CL1243" s="3"/>
      <c r="CM1243" s="3"/>
      <c r="CN1243" s="3"/>
      <c r="CO1243" s="3"/>
      <c r="CP1243" s="3"/>
      <c r="CQ1243" s="3"/>
      <c r="CR1243" s="3"/>
      <c r="CS1243" s="3"/>
      <c r="CT1243" s="3"/>
      <c r="CU1243" s="3"/>
      <c r="CV1243" s="3"/>
    </row>
    <row r="1244" spans="1:100" ht="21" customHeight="1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10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  <c r="CA1244" s="3"/>
      <c r="CB1244" s="3"/>
      <c r="CC1244" s="3"/>
      <c r="CD1244" s="3"/>
      <c r="CE1244" s="3"/>
      <c r="CF1244" s="3"/>
      <c r="CG1244" s="3"/>
      <c r="CH1244" s="3"/>
      <c r="CI1244" s="3"/>
      <c r="CJ1244" s="3"/>
      <c r="CK1244" s="3"/>
      <c r="CL1244" s="3"/>
      <c r="CM1244" s="3"/>
      <c r="CN1244" s="3"/>
      <c r="CO1244" s="3"/>
      <c r="CP1244" s="3"/>
      <c r="CQ1244" s="3"/>
      <c r="CR1244" s="3"/>
      <c r="CS1244" s="3"/>
      <c r="CT1244" s="3"/>
      <c r="CU1244" s="3"/>
      <c r="CV1244" s="3"/>
    </row>
    <row r="1245" spans="1:100" ht="21" customHeight="1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10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  <c r="BP1245" s="3"/>
      <c r="BQ1245" s="3"/>
      <c r="BR1245" s="3"/>
      <c r="BS1245" s="3"/>
      <c r="BT1245" s="3"/>
      <c r="BU1245" s="3"/>
      <c r="BV1245" s="3"/>
      <c r="BW1245" s="3"/>
      <c r="BX1245" s="3"/>
      <c r="BY1245" s="3"/>
      <c r="BZ1245" s="3"/>
      <c r="CA1245" s="3"/>
      <c r="CB1245" s="3"/>
      <c r="CC1245" s="3"/>
      <c r="CD1245" s="3"/>
      <c r="CE1245" s="3"/>
      <c r="CF1245" s="3"/>
      <c r="CG1245" s="3"/>
      <c r="CH1245" s="3"/>
      <c r="CI1245" s="3"/>
      <c r="CJ1245" s="3"/>
      <c r="CK1245" s="3"/>
      <c r="CL1245" s="3"/>
      <c r="CM1245" s="3"/>
      <c r="CN1245" s="3"/>
      <c r="CO1245" s="3"/>
      <c r="CP1245" s="3"/>
      <c r="CQ1245" s="3"/>
      <c r="CR1245" s="3"/>
      <c r="CS1245" s="3"/>
      <c r="CT1245" s="3"/>
      <c r="CU1245" s="3"/>
      <c r="CV1245" s="3"/>
    </row>
    <row r="1246" spans="1:100" ht="21" customHeight="1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10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  <c r="CA1246" s="3"/>
      <c r="CB1246" s="3"/>
      <c r="CC1246" s="3"/>
      <c r="CD1246" s="3"/>
      <c r="CE1246" s="3"/>
      <c r="CF1246" s="3"/>
      <c r="CG1246" s="3"/>
      <c r="CH1246" s="3"/>
      <c r="CI1246" s="3"/>
      <c r="CJ1246" s="3"/>
      <c r="CK1246" s="3"/>
      <c r="CL1246" s="3"/>
      <c r="CM1246" s="3"/>
      <c r="CN1246" s="3"/>
      <c r="CO1246" s="3"/>
      <c r="CP1246" s="3"/>
      <c r="CQ1246" s="3"/>
      <c r="CR1246" s="3"/>
      <c r="CS1246" s="3"/>
      <c r="CT1246" s="3"/>
      <c r="CU1246" s="3"/>
      <c r="CV1246" s="3"/>
    </row>
    <row r="1247" spans="1:100" ht="21" customHeight="1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10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  <c r="BM1247" s="3"/>
      <c r="BN1247" s="3"/>
      <c r="BO1247" s="3"/>
      <c r="BP1247" s="3"/>
      <c r="BQ1247" s="3"/>
      <c r="BR1247" s="3"/>
      <c r="BS1247" s="3"/>
      <c r="BT1247" s="3"/>
      <c r="BU1247" s="3"/>
      <c r="BV1247" s="3"/>
      <c r="BW1247" s="3"/>
      <c r="BX1247" s="3"/>
      <c r="BY1247" s="3"/>
      <c r="BZ1247" s="3"/>
      <c r="CA1247" s="3"/>
      <c r="CB1247" s="3"/>
      <c r="CC1247" s="3"/>
      <c r="CD1247" s="3"/>
      <c r="CE1247" s="3"/>
      <c r="CF1247" s="3"/>
      <c r="CG1247" s="3"/>
      <c r="CH1247" s="3"/>
      <c r="CI1247" s="3"/>
      <c r="CJ1247" s="3"/>
      <c r="CK1247" s="3"/>
      <c r="CL1247" s="3"/>
      <c r="CM1247" s="3"/>
      <c r="CN1247" s="3"/>
      <c r="CO1247" s="3"/>
      <c r="CP1247" s="3"/>
      <c r="CQ1247" s="3"/>
      <c r="CR1247" s="3"/>
      <c r="CS1247" s="3"/>
      <c r="CT1247" s="3"/>
      <c r="CU1247" s="3"/>
      <c r="CV1247" s="3"/>
    </row>
    <row r="1248" spans="1:100" ht="21" customHeight="1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10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  <c r="CA1248" s="3"/>
      <c r="CB1248" s="3"/>
      <c r="CC1248" s="3"/>
      <c r="CD1248" s="3"/>
      <c r="CE1248" s="3"/>
      <c r="CF1248" s="3"/>
      <c r="CG1248" s="3"/>
      <c r="CH1248" s="3"/>
      <c r="CI1248" s="3"/>
      <c r="CJ1248" s="3"/>
      <c r="CK1248" s="3"/>
      <c r="CL1248" s="3"/>
      <c r="CM1248" s="3"/>
      <c r="CN1248" s="3"/>
      <c r="CO1248" s="3"/>
      <c r="CP1248" s="3"/>
      <c r="CQ1248" s="3"/>
      <c r="CR1248" s="3"/>
      <c r="CS1248" s="3"/>
      <c r="CT1248" s="3"/>
      <c r="CU1248" s="3"/>
      <c r="CV1248" s="3"/>
    </row>
    <row r="1249" spans="1:100" ht="21" customHeight="1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10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  <c r="BN1249" s="3"/>
      <c r="BO1249" s="3"/>
      <c r="BP1249" s="3"/>
      <c r="BQ1249" s="3"/>
      <c r="BR1249" s="3"/>
      <c r="BS1249" s="3"/>
      <c r="BT1249" s="3"/>
      <c r="BU1249" s="3"/>
      <c r="BV1249" s="3"/>
      <c r="BW1249" s="3"/>
      <c r="BX1249" s="3"/>
      <c r="BY1249" s="3"/>
      <c r="BZ1249" s="3"/>
      <c r="CA1249" s="3"/>
      <c r="CB1249" s="3"/>
      <c r="CC1249" s="3"/>
      <c r="CD1249" s="3"/>
      <c r="CE1249" s="3"/>
      <c r="CF1249" s="3"/>
      <c r="CG1249" s="3"/>
      <c r="CH1249" s="3"/>
      <c r="CI1249" s="3"/>
      <c r="CJ1249" s="3"/>
      <c r="CK1249" s="3"/>
      <c r="CL1249" s="3"/>
      <c r="CM1249" s="3"/>
      <c r="CN1249" s="3"/>
      <c r="CO1249" s="3"/>
      <c r="CP1249" s="3"/>
      <c r="CQ1249" s="3"/>
      <c r="CR1249" s="3"/>
      <c r="CS1249" s="3"/>
      <c r="CT1249" s="3"/>
      <c r="CU1249" s="3"/>
      <c r="CV1249" s="3"/>
    </row>
    <row r="1250" spans="1:100" ht="21" customHeight="1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10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  <c r="CA1250" s="3"/>
      <c r="CB1250" s="3"/>
      <c r="CC1250" s="3"/>
      <c r="CD1250" s="3"/>
      <c r="CE1250" s="3"/>
      <c r="CF1250" s="3"/>
      <c r="CG1250" s="3"/>
      <c r="CH1250" s="3"/>
      <c r="CI1250" s="3"/>
      <c r="CJ1250" s="3"/>
      <c r="CK1250" s="3"/>
      <c r="CL1250" s="3"/>
      <c r="CM1250" s="3"/>
      <c r="CN1250" s="3"/>
      <c r="CO1250" s="3"/>
      <c r="CP1250" s="3"/>
      <c r="CQ1250" s="3"/>
      <c r="CR1250" s="3"/>
      <c r="CS1250" s="3"/>
      <c r="CT1250" s="3"/>
      <c r="CU1250" s="3"/>
      <c r="CV1250" s="3"/>
    </row>
    <row r="1251" spans="1:100" ht="21" customHeight="1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10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  <c r="BM1251" s="3"/>
      <c r="BN1251" s="3"/>
      <c r="BO1251" s="3"/>
      <c r="BP1251" s="3"/>
      <c r="BQ1251" s="3"/>
      <c r="BR1251" s="3"/>
      <c r="BS1251" s="3"/>
      <c r="BT1251" s="3"/>
      <c r="BU1251" s="3"/>
      <c r="BV1251" s="3"/>
      <c r="BW1251" s="3"/>
      <c r="BX1251" s="3"/>
      <c r="BY1251" s="3"/>
      <c r="BZ1251" s="3"/>
      <c r="CA1251" s="3"/>
      <c r="CB1251" s="3"/>
      <c r="CC1251" s="3"/>
      <c r="CD1251" s="3"/>
      <c r="CE1251" s="3"/>
      <c r="CF1251" s="3"/>
      <c r="CG1251" s="3"/>
      <c r="CH1251" s="3"/>
      <c r="CI1251" s="3"/>
      <c r="CJ1251" s="3"/>
      <c r="CK1251" s="3"/>
      <c r="CL1251" s="3"/>
      <c r="CM1251" s="3"/>
      <c r="CN1251" s="3"/>
      <c r="CO1251" s="3"/>
      <c r="CP1251" s="3"/>
      <c r="CQ1251" s="3"/>
      <c r="CR1251" s="3"/>
      <c r="CS1251" s="3"/>
      <c r="CT1251" s="3"/>
      <c r="CU1251" s="3"/>
      <c r="CV1251" s="3"/>
    </row>
    <row r="1252" spans="1:100" ht="21" customHeight="1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10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  <c r="CA1252" s="3"/>
      <c r="CB1252" s="3"/>
      <c r="CC1252" s="3"/>
      <c r="CD1252" s="3"/>
      <c r="CE1252" s="3"/>
      <c r="CF1252" s="3"/>
      <c r="CG1252" s="3"/>
      <c r="CH1252" s="3"/>
      <c r="CI1252" s="3"/>
      <c r="CJ1252" s="3"/>
      <c r="CK1252" s="3"/>
      <c r="CL1252" s="3"/>
      <c r="CM1252" s="3"/>
      <c r="CN1252" s="3"/>
      <c r="CO1252" s="3"/>
      <c r="CP1252" s="3"/>
      <c r="CQ1252" s="3"/>
      <c r="CR1252" s="3"/>
      <c r="CS1252" s="3"/>
      <c r="CT1252" s="3"/>
      <c r="CU1252" s="3"/>
      <c r="CV1252" s="3"/>
    </row>
    <row r="1253" spans="1:100" ht="21" customHeight="1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10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  <c r="BN1253" s="3"/>
      <c r="BO1253" s="3"/>
      <c r="BP1253" s="3"/>
      <c r="BQ1253" s="3"/>
      <c r="BR1253" s="3"/>
      <c r="BS1253" s="3"/>
      <c r="BT1253" s="3"/>
      <c r="BU1253" s="3"/>
      <c r="BV1253" s="3"/>
      <c r="BW1253" s="3"/>
      <c r="BX1253" s="3"/>
      <c r="BY1253" s="3"/>
      <c r="BZ1253" s="3"/>
      <c r="CA1253" s="3"/>
      <c r="CB1253" s="3"/>
      <c r="CC1253" s="3"/>
      <c r="CD1253" s="3"/>
      <c r="CE1253" s="3"/>
      <c r="CF1253" s="3"/>
      <c r="CG1253" s="3"/>
      <c r="CH1253" s="3"/>
      <c r="CI1253" s="3"/>
      <c r="CJ1253" s="3"/>
      <c r="CK1253" s="3"/>
      <c r="CL1253" s="3"/>
      <c r="CM1253" s="3"/>
      <c r="CN1253" s="3"/>
      <c r="CO1253" s="3"/>
      <c r="CP1253" s="3"/>
      <c r="CQ1253" s="3"/>
      <c r="CR1253" s="3"/>
      <c r="CS1253" s="3"/>
      <c r="CT1253" s="3"/>
      <c r="CU1253" s="3"/>
      <c r="CV1253" s="3"/>
    </row>
    <row r="1254" spans="1:100" ht="21" customHeight="1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10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  <c r="CA1254" s="3"/>
      <c r="CB1254" s="3"/>
      <c r="CC1254" s="3"/>
      <c r="CD1254" s="3"/>
      <c r="CE1254" s="3"/>
      <c r="CF1254" s="3"/>
      <c r="CG1254" s="3"/>
      <c r="CH1254" s="3"/>
      <c r="CI1254" s="3"/>
      <c r="CJ1254" s="3"/>
      <c r="CK1254" s="3"/>
      <c r="CL1254" s="3"/>
      <c r="CM1254" s="3"/>
      <c r="CN1254" s="3"/>
      <c r="CO1254" s="3"/>
      <c r="CP1254" s="3"/>
      <c r="CQ1254" s="3"/>
      <c r="CR1254" s="3"/>
      <c r="CS1254" s="3"/>
      <c r="CT1254" s="3"/>
      <c r="CU1254" s="3"/>
      <c r="CV1254" s="3"/>
    </row>
    <row r="1255" spans="1:100" ht="21" customHeight="1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10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3"/>
      <c r="BN1255" s="3"/>
      <c r="BO1255" s="3"/>
      <c r="BP1255" s="3"/>
      <c r="BQ1255" s="3"/>
      <c r="BR1255" s="3"/>
      <c r="BS1255" s="3"/>
      <c r="BT1255" s="3"/>
      <c r="BU1255" s="3"/>
      <c r="BV1255" s="3"/>
      <c r="BW1255" s="3"/>
      <c r="BX1255" s="3"/>
      <c r="BY1255" s="3"/>
      <c r="BZ1255" s="3"/>
      <c r="CA1255" s="3"/>
      <c r="CB1255" s="3"/>
      <c r="CC1255" s="3"/>
      <c r="CD1255" s="3"/>
      <c r="CE1255" s="3"/>
      <c r="CF1255" s="3"/>
      <c r="CG1255" s="3"/>
      <c r="CH1255" s="3"/>
      <c r="CI1255" s="3"/>
      <c r="CJ1255" s="3"/>
      <c r="CK1255" s="3"/>
      <c r="CL1255" s="3"/>
      <c r="CM1255" s="3"/>
      <c r="CN1255" s="3"/>
      <c r="CO1255" s="3"/>
      <c r="CP1255" s="3"/>
      <c r="CQ1255" s="3"/>
      <c r="CR1255" s="3"/>
      <c r="CS1255" s="3"/>
      <c r="CT1255" s="3"/>
      <c r="CU1255" s="3"/>
      <c r="CV1255" s="3"/>
    </row>
    <row r="1256" spans="1:100" ht="21" customHeight="1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10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  <c r="CA1256" s="3"/>
      <c r="CB1256" s="3"/>
      <c r="CC1256" s="3"/>
      <c r="CD1256" s="3"/>
      <c r="CE1256" s="3"/>
      <c r="CF1256" s="3"/>
      <c r="CG1256" s="3"/>
      <c r="CH1256" s="3"/>
      <c r="CI1256" s="3"/>
      <c r="CJ1256" s="3"/>
      <c r="CK1256" s="3"/>
      <c r="CL1256" s="3"/>
      <c r="CM1256" s="3"/>
      <c r="CN1256" s="3"/>
      <c r="CO1256" s="3"/>
      <c r="CP1256" s="3"/>
      <c r="CQ1256" s="3"/>
      <c r="CR1256" s="3"/>
      <c r="CS1256" s="3"/>
      <c r="CT1256" s="3"/>
      <c r="CU1256" s="3"/>
      <c r="CV1256" s="3"/>
    </row>
    <row r="1257" spans="1:100" ht="21" customHeight="1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10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  <c r="BN1257" s="3"/>
      <c r="BO1257" s="3"/>
      <c r="BP1257" s="3"/>
      <c r="BQ1257" s="3"/>
      <c r="BR1257" s="3"/>
      <c r="BS1257" s="3"/>
      <c r="BT1257" s="3"/>
      <c r="BU1257" s="3"/>
      <c r="BV1257" s="3"/>
      <c r="BW1257" s="3"/>
      <c r="BX1257" s="3"/>
      <c r="BY1257" s="3"/>
      <c r="BZ1257" s="3"/>
      <c r="CA1257" s="3"/>
      <c r="CB1257" s="3"/>
      <c r="CC1257" s="3"/>
      <c r="CD1257" s="3"/>
      <c r="CE1257" s="3"/>
      <c r="CF1257" s="3"/>
      <c r="CG1257" s="3"/>
      <c r="CH1257" s="3"/>
      <c r="CI1257" s="3"/>
      <c r="CJ1257" s="3"/>
      <c r="CK1257" s="3"/>
      <c r="CL1257" s="3"/>
      <c r="CM1257" s="3"/>
      <c r="CN1257" s="3"/>
      <c r="CO1257" s="3"/>
      <c r="CP1257" s="3"/>
      <c r="CQ1257" s="3"/>
      <c r="CR1257" s="3"/>
      <c r="CS1257" s="3"/>
      <c r="CT1257" s="3"/>
      <c r="CU1257" s="3"/>
      <c r="CV1257" s="3"/>
    </row>
    <row r="1258" spans="1:100" ht="21" customHeight="1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10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  <c r="CA1258" s="3"/>
      <c r="CB1258" s="3"/>
      <c r="CC1258" s="3"/>
      <c r="CD1258" s="3"/>
      <c r="CE1258" s="3"/>
      <c r="CF1258" s="3"/>
      <c r="CG1258" s="3"/>
      <c r="CH1258" s="3"/>
      <c r="CI1258" s="3"/>
      <c r="CJ1258" s="3"/>
      <c r="CK1258" s="3"/>
      <c r="CL1258" s="3"/>
      <c r="CM1258" s="3"/>
      <c r="CN1258" s="3"/>
      <c r="CO1258" s="3"/>
      <c r="CP1258" s="3"/>
      <c r="CQ1258" s="3"/>
      <c r="CR1258" s="3"/>
      <c r="CS1258" s="3"/>
      <c r="CT1258" s="3"/>
      <c r="CU1258" s="3"/>
      <c r="CV1258" s="3"/>
    </row>
    <row r="1259" spans="1:100" ht="21" customHeight="1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10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  <c r="BM1259" s="3"/>
      <c r="BN1259" s="3"/>
      <c r="BO1259" s="3"/>
      <c r="BP1259" s="3"/>
      <c r="BQ1259" s="3"/>
      <c r="BR1259" s="3"/>
      <c r="BS1259" s="3"/>
      <c r="BT1259" s="3"/>
      <c r="BU1259" s="3"/>
      <c r="BV1259" s="3"/>
      <c r="BW1259" s="3"/>
      <c r="BX1259" s="3"/>
      <c r="BY1259" s="3"/>
      <c r="BZ1259" s="3"/>
      <c r="CA1259" s="3"/>
      <c r="CB1259" s="3"/>
      <c r="CC1259" s="3"/>
      <c r="CD1259" s="3"/>
      <c r="CE1259" s="3"/>
      <c r="CF1259" s="3"/>
      <c r="CG1259" s="3"/>
      <c r="CH1259" s="3"/>
      <c r="CI1259" s="3"/>
      <c r="CJ1259" s="3"/>
      <c r="CK1259" s="3"/>
      <c r="CL1259" s="3"/>
      <c r="CM1259" s="3"/>
      <c r="CN1259" s="3"/>
      <c r="CO1259" s="3"/>
      <c r="CP1259" s="3"/>
      <c r="CQ1259" s="3"/>
      <c r="CR1259" s="3"/>
      <c r="CS1259" s="3"/>
      <c r="CT1259" s="3"/>
      <c r="CU1259" s="3"/>
      <c r="CV1259" s="3"/>
    </row>
    <row r="1260" spans="1:100" ht="21" customHeight="1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10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  <c r="CA1260" s="3"/>
      <c r="CB1260" s="3"/>
      <c r="CC1260" s="3"/>
      <c r="CD1260" s="3"/>
      <c r="CE1260" s="3"/>
      <c r="CF1260" s="3"/>
      <c r="CG1260" s="3"/>
      <c r="CH1260" s="3"/>
      <c r="CI1260" s="3"/>
      <c r="CJ1260" s="3"/>
      <c r="CK1260" s="3"/>
      <c r="CL1260" s="3"/>
      <c r="CM1260" s="3"/>
      <c r="CN1260" s="3"/>
      <c r="CO1260" s="3"/>
      <c r="CP1260" s="3"/>
      <c r="CQ1260" s="3"/>
      <c r="CR1260" s="3"/>
      <c r="CS1260" s="3"/>
      <c r="CT1260" s="3"/>
      <c r="CU1260" s="3"/>
      <c r="CV1260" s="3"/>
    </row>
    <row r="1261" spans="1:100" ht="21" customHeight="1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10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  <c r="CP1261" s="3"/>
      <c r="CQ1261" s="3"/>
      <c r="CR1261" s="3"/>
      <c r="CS1261" s="3"/>
      <c r="CT1261" s="3"/>
      <c r="CU1261" s="3"/>
      <c r="CV1261" s="3"/>
    </row>
    <row r="1262" spans="1:100" ht="21" customHeight="1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10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  <c r="CA1262" s="3"/>
      <c r="CB1262" s="3"/>
      <c r="CC1262" s="3"/>
      <c r="CD1262" s="3"/>
      <c r="CE1262" s="3"/>
      <c r="CF1262" s="3"/>
      <c r="CG1262" s="3"/>
      <c r="CH1262" s="3"/>
      <c r="CI1262" s="3"/>
      <c r="CJ1262" s="3"/>
      <c r="CK1262" s="3"/>
      <c r="CL1262" s="3"/>
      <c r="CM1262" s="3"/>
      <c r="CN1262" s="3"/>
      <c r="CO1262" s="3"/>
      <c r="CP1262" s="3"/>
      <c r="CQ1262" s="3"/>
      <c r="CR1262" s="3"/>
      <c r="CS1262" s="3"/>
      <c r="CT1262" s="3"/>
      <c r="CU1262" s="3"/>
      <c r="CV1262" s="3"/>
    </row>
    <row r="1263" spans="1:100" ht="21" customHeight="1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10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  <c r="BM1263" s="3"/>
      <c r="BN1263" s="3"/>
      <c r="BO1263" s="3"/>
      <c r="BP1263" s="3"/>
      <c r="BQ1263" s="3"/>
      <c r="BR1263" s="3"/>
      <c r="BS1263" s="3"/>
      <c r="BT1263" s="3"/>
      <c r="BU1263" s="3"/>
      <c r="BV1263" s="3"/>
      <c r="BW1263" s="3"/>
      <c r="BX1263" s="3"/>
      <c r="BY1263" s="3"/>
      <c r="BZ1263" s="3"/>
      <c r="CA1263" s="3"/>
      <c r="CB1263" s="3"/>
      <c r="CC1263" s="3"/>
      <c r="CD1263" s="3"/>
      <c r="CE1263" s="3"/>
      <c r="CF1263" s="3"/>
      <c r="CG1263" s="3"/>
      <c r="CH1263" s="3"/>
      <c r="CI1263" s="3"/>
      <c r="CJ1263" s="3"/>
      <c r="CK1263" s="3"/>
      <c r="CL1263" s="3"/>
      <c r="CM1263" s="3"/>
      <c r="CN1263" s="3"/>
      <c r="CO1263" s="3"/>
      <c r="CP1263" s="3"/>
      <c r="CQ1263" s="3"/>
      <c r="CR1263" s="3"/>
      <c r="CS1263" s="3"/>
      <c r="CT1263" s="3"/>
      <c r="CU1263" s="3"/>
      <c r="CV1263" s="3"/>
    </row>
    <row r="1264" spans="1:100" ht="21" customHeight="1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10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  <c r="CA1264" s="3"/>
      <c r="CB1264" s="3"/>
      <c r="CC1264" s="3"/>
      <c r="CD1264" s="3"/>
      <c r="CE1264" s="3"/>
      <c r="CF1264" s="3"/>
      <c r="CG1264" s="3"/>
      <c r="CH1264" s="3"/>
      <c r="CI1264" s="3"/>
      <c r="CJ1264" s="3"/>
      <c r="CK1264" s="3"/>
      <c r="CL1264" s="3"/>
      <c r="CM1264" s="3"/>
      <c r="CN1264" s="3"/>
      <c r="CO1264" s="3"/>
      <c r="CP1264" s="3"/>
      <c r="CQ1264" s="3"/>
      <c r="CR1264" s="3"/>
      <c r="CS1264" s="3"/>
      <c r="CT1264" s="3"/>
      <c r="CU1264" s="3"/>
      <c r="CV1264" s="3"/>
    </row>
    <row r="1265" spans="1:100" ht="21" customHeight="1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10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  <c r="BN1265" s="3"/>
      <c r="BO1265" s="3"/>
      <c r="BP1265" s="3"/>
      <c r="BQ1265" s="3"/>
      <c r="BR1265" s="3"/>
      <c r="BS1265" s="3"/>
      <c r="BT1265" s="3"/>
      <c r="BU1265" s="3"/>
      <c r="BV1265" s="3"/>
      <c r="BW1265" s="3"/>
      <c r="BX1265" s="3"/>
      <c r="BY1265" s="3"/>
      <c r="BZ1265" s="3"/>
      <c r="CA1265" s="3"/>
      <c r="CB1265" s="3"/>
      <c r="CC1265" s="3"/>
      <c r="CD1265" s="3"/>
      <c r="CE1265" s="3"/>
      <c r="CF1265" s="3"/>
      <c r="CG1265" s="3"/>
      <c r="CH1265" s="3"/>
      <c r="CI1265" s="3"/>
      <c r="CJ1265" s="3"/>
      <c r="CK1265" s="3"/>
      <c r="CL1265" s="3"/>
      <c r="CM1265" s="3"/>
      <c r="CN1265" s="3"/>
      <c r="CO1265" s="3"/>
      <c r="CP1265" s="3"/>
      <c r="CQ1265" s="3"/>
      <c r="CR1265" s="3"/>
      <c r="CS1265" s="3"/>
      <c r="CT1265" s="3"/>
      <c r="CU1265" s="3"/>
      <c r="CV1265" s="3"/>
    </row>
    <row r="1266" spans="1:100" ht="21" customHeight="1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10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/>
      <c r="CH1266" s="3"/>
      <c r="CI1266" s="3"/>
      <c r="CJ1266" s="3"/>
      <c r="CK1266" s="3"/>
      <c r="CL1266" s="3"/>
      <c r="CM1266" s="3"/>
      <c r="CN1266" s="3"/>
      <c r="CO1266" s="3"/>
      <c r="CP1266" s="3"/>
      <c r="CQ1266" s="3"/>
      <c r="CR1266" s="3"/>
      <c r="CS1266" s="3"/>
      <c r="CT1266" s="3"/>
      <c r="CU1266" s="3"/>
      <c r="CV1266" s="3"/>
    </row>
    <row r="1267" spans="1:100" ht="21" customHeight="1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10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  <c r="BM1267" s="3"/>
      <c r="BN1267" s="3"/>
      <c r="BO1267" s="3"/>
      <c r="BP1267" s="3"/>
      <c r="BQ1267" s="3"/>
      <c r="BR1267" s="3"/>
      <c r="BS1267" s="3"/>
      <c r="BT1267" s="3"/>
      <c r="BU1267" s="3"/>
      <c r="BV1267" s="3"/>
      <c r="BW1267" s="3"/>
      <c r="BX1267" s="3"/>
      <c r="BY1267" s="3"/>
      <c r="BZ1267" s="3"/>
      <c r="CA1267" s="3"/>
      <c r="CB1267" s="3"/>
      <c r="CC1267" s="3"/>
      <c r="CD1267" s="3"/>
      <c r="CE1267" s="3"/>
      <c r="CF1267" s="3"/>
      <c r="CG1267" s="3"/>
      <c r="CH1267" s="3"/>
      <c r="CI1267" s="3"/>
      <c r="CJ1267" s="3"/>
      <c r="CK1267" s="3"/>
      <c r="CL1267" s="3"/>
      <c r="CM1267" s="3"/>
      <c r="CN1267" s="3"/>
      <c r="CO1267" s="3"/>
      <c r="CP1267" s="3"/>
      <c r="CQ1267" s="3"/>
      <c r="CR1267" s="3"/>
      <c r="CS1267" s="3"/>
      <c r="CT1267" s="3"/>
      <c r="CU1267" s="3"/>
      <c r="CV1267" s="3"/>
    </row>
    <row r="1268" spans="1:100" ht="21" customHeight="1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10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  <c r="CA1268" s="3"/>
      <c r="CB1268" s="3"/>
      <c r="CC1268" s="3"/>
      <c r="CD1268" s="3"/>
      <c r="CE1268" s="3"/>
      <c r="CF1268" s="3"/>
      <c r="CG1268" s="3"/>
      <c r="CH1268" s="3"/>
      <c r="CI1268" s="3"/>
      <c r="CJ1268" s="3"/>
      <c r="CK1268" s="3"/>
      <c r="CL1268" s="3"/>
      <c r="CM1268" s="3"/>
      <c r="CN1268" s="3"/>
      <c r="CO1268" s="3"/>
      <c r="CP1268" s="3"/>
      <c r="CQ1268" s="3"/>
      <c r="CR1268" s="3"/>
      <c r="CS1268" s="3"/>
      <c r="CT1268" s="3"/>
      <c r="CU1268" s="3"/>
      <c r="CV1268" s="3"/>
    </row>
    <row r="1269" spans="1:100" ht="21" customHeight="1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10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  <c r="BN1269" s="3"/>
      <c r="BO1269" s="3"/>
      <c r="BP1269" s="3"/>
      <c r="BQ1269" s="3"/>
      <c r="BR1269" s="3"/>
      <c r="BS1269" s="3"/>
      <c r="BT1269" s="3"/>
      <c r="BU1269" s="3"/>
      <c r="BV1269" s="3"/>
      <c r="BW1269" s="3"/>
      <c r="BX1269" s="3"/>
      <c r="BY1269" s="3"/>
      <c r="BZ1269" s="3"/>
      <c r="CA1269" s="3"/>
      <c r="CB1269" s="3"/>
      <c r="CC1269" s="3"/>
      <c r="CD1269" s="3"/>
      <c r="CE1269" s="3"/>
      <c r="CF1269" s="3"/>
      <c r="CG1269" s="3"/>
      <c r="CH1269" s="3"/>
      <c r="CI1269" s="3"/>
      <c r="CJ1269" s="3"/>
      <c r="CK1269" s="3"/>
      <c r="CL1269" s="3"/>
      <c r="CM1269" s="3"/>
      <c r="CN1269" s="3"/>
      <c r="CO1269" s="3"/>
      <c r="CP1269" s="3"/>
      <c r="CQ1269" s="3"/>
      <c r="CR1269" s="3"/>
      <c r="CS1269" s="3"/>
      <c r="CT1269" s="3"/>
      <c r="CU1269" s="3"/>
      <c r="CV1269" s="3"/>
    </row>
    <row r="1270" spans="1:100" ht="21" customHeight="1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10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/>
      <c r="CF1270" s="3"/>
      <c r="CG1270" s="3"/>
      <c r="CH1270" s="3"/>
      <c r="CI1270" s="3"/>
      <c r="CJ1270" s="3"/>
      <c r="CK1270" s="3"/>
      <c r="CL1270" s="3"/>
      <c r="CM1270" s="3"/>
      <c r="CN1270" s="3"/>
      <c r="CO1270" s="3"/>
      <c r="CP1270" s="3"/>
      <c r="CQ1270" s="3"/>
      <c r="CR1270" s="3"/>
      <c r="CS1270" s="3"/>
      <c r="CT1270" s="3"/>
      <c r="CU1270" s="3"/>
      <c r="CV1270" s="3"/>
    </row>
    <row r="1271" spans="1:100" ht="21" customHeight="1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10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  <c r="CA1271" s="3"/>
      <c r="CB1271" s="3"/>
      <c r="CC1271" s="3"/>
      <c r="CD1271" s="3"/>
      <c r="CE1271" s="3"/>
      <c r="CF1271" s="3"/>
      <c r="CG1271" s="3"/>
      <c r="CH1271" s="3"/>
      <c r="CI1271" s="3"/>
      <c r="CJ1271" s="3"/>
      <c r="CK1271" s="3"/>
      <c r="CL1271" s="3"/>
      <c r="CM1271" s="3"/>
      <c r="CN1271" s="3"/>
      <c r="CO1271" s="3"/>
      <c r="CP1271" s="3"/>
      <c r="CQ1271" s="3"/>
      <c r="CR1271" s="3"/>
      <c r="CS1271" s="3"/>
      <c r="CT1271" s="3"/>
      <c r="CU1271" s="3"/>
      <c r="CV1271" s="3"/>
    </row>
    <row r="1272" spans="1:100" ht="21" customHeight="1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10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  <c r="CA1272" s="3"/>
      <c r="CB1272" s="3"/>
      <c r="CC1272" s="3"/>
      <c r="CD1272" s="3"/>
      <c r="CE1272" s="3"/>
      <c r="CF1272" s="3"/>
      <c r="CG1272" s="3"/>
      <c r="CH1272" s="3"/>
      <c r="CI1272" s="3"/>
      <c r="CJ1272" s="3"/>
      <c r="CK1272" s="3"/>
      <c r="CL1272" s="3"/>
      <c r="CM1272" s="3"/>
      <c r="CN1272" s="3"/>
      <c r="CO1272" s="3"/>
      <c r="CP1272" s="3"/>
      <c r="CQ1272" s="3"/>
      <c r="CR1272" s="3"/>
      <c r="CS1272" s="3"/>
      <c r="CT1272" s="3"/>
      <c r="CU1272" s="3"/>
      <c r="CV1272" s="3"/>
    </row>
    <row r="1273" spans="1:100" ht="21" customHeight="1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10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  <c r="BJ1273" s="3"/>
      <c r="BK1273" s="3"/>
      <c r="BL1273" s="3"/>
      <c r="BM1273" s="3"/>
      <c r="BN1273" s="3"/>
      <c r="BO1273" s="3"/>
      <c r="BP1273" s="3"/>
      <c r="BQ1273" s="3"/>
      <c r="BR1273" s="3"/>
      <c r="BS1273" s="3"/>
      <c r="BT1273" s="3"/>
      <c r="BU1273" s="3"/>
      <c r="BV1273" s="3"/>
      <c r="BW1273" s="3"/>
      <c r="BX1273" s="3"/>
      <c r="BY1273" s="3"/>
      <c r="BZ1273" s="3"/>
      <c r="CA1273" s="3"/>
      <c r="CB1273" s="3"/>
      <c r="CC1273" s="3"/>
      <c r="CD1273" s="3"/>
      <c r="CE1273" s="3"/>
      <c r="CF1273" s="3"/>
      <c r="CG1273" s="3"/>
      <c r="CH1273" s="3"/>
      <c r="CI1273" s="3"/>
      <c r="CJ1273" s="3"/>
      <c r="CK1273" s="3"/>
      <c r="CL1273" s="3"/>
      <c r="CM1273" s="3"/>
      <c r="CN1273" s="3"/>
      <c r="CO1273" s="3"/>
      <c r="CP1273" s="3"/>
      <c r="CQ1273" s="3"/>
      <c r="CR1273" s="3"/>
      <c r="CS1273" s="3"/>
      <c r="CT1273" s="3"/>
      <c r="CU1273" s="3"/>
      <c r="CV1273" s="3"/>
    </row>
    <row r="1274" spans="1:100" ht="21" customHeight="1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10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S1274" s="3"/>
      <c r="BT1274" s="3"/>
      <c r="BU1274" s="3"/>
      <c r="BV1274" s="3"/>
      <c r="BW1274" s="3"/>
      <c r="BX1274" s="3"/>
      <c r="BY1274" s="3"/>
      <c r="BZ1274" s="3"/>
      <c r="CA1274" s="3"/>
      <c r="CB1274" s="3"/>
      <c r="CC1274" s="3"/>
      <c r="CD1274" s="3"/>
      <c r="CE1274" s="3"/>
      <c r="CF1274" s="3"/>
      <c r="CG1274" s="3"/>
      <c r="CH1274" s="3"/>
      <c r="CI1274" s="3"/>
      <c r="CJ1274" s="3"/>
      <c r="CK1274" s="3"/>
      <c r="CL1274" s="3"/>
      <c r="CM1274" s="3"/>
      <c r="CN1274" s="3"/>
      <c r="CO1274" s="3"/>
      <c r="CP1274" s="3"/>
      <c r="CQ1274" s="3"/>
      <c r="CR1274" s="3"/>
      <c r="CS1274" s="3"/>
      <c r="CT1274" s="3"/>
      <c r="CU1274" s="3"/>
      <c r="CV1274" s="3"/>
    </row>
    <row r="1275" spans="1:100" ht="21" customHeight="1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10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3"/>
      <c r="BH1275" s="3"/>
      <c r="BI1275" s="3"/>
      <c r="BJ1275" s="3"/>
      <c r="BK1275" s="3"/>
      <c r="BL1275" s="3"/>
      <c r="BM1275" s="3"/>
      <c r="BN1275" s="3"/>
      <c r="BO1275" s="3"/>
      <c r="BP1275" s="3"/>
      <c r="BQ1275" s="3"/>
      <c r="BR1275" s="3"/>
      <c r="BS1275" s="3"/>
      <c r="BT1275" s="3"/>
      <c r="BU1275" s="3"/>
      <c r="BV1275" s="3"/>
      <c r="BW1275" s="3"/>
      <c r="BX1275" s="3"/>
      <c r="BY1275" s="3"/>
      <c r="BZ1275" s="3"/>
      <c r="CA1275" s="3"/>
      <c r="CB1275" s="3"/>
      <c r="CC1275" s="3"/>
      <c r="CD1275" s="3"/>
      <c r="CE1275" s="3"/>
      <c r="CF1275" s="3"/>
      <c r="CG1275" s="3"/>
      <c r="CH1275" s="3"/>
      <c r="CI1275" s="3"/>
      <c r="CJ1275" s="3"/>
      <c r="CK1275" s="3"/>
      <c r="CL1275" s="3"/>
      <c r="CM1275" s="3"/>
      <c r="CN1275" s="3"/>
      <c r="CO1275" s="3"/>
      <c r="CP1275" s="3"/>
      <c r="CQ1275" s="3"/>
      <c r="CR1275" s="3"/>
      <c r="CS1275" s="3"/>
      <c r="CT1275" s="3"/>
      <c r="CU1275" s="3"/>
      <c r="CV1275" s="3"/>
    </row>
    <row r="1276" spans="1:100" ht="21" customHeight="1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10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S1276" s="3"/>
      <c r="BT1276" s="3"/>
      <c r="BU1276" s="3"/>
      <c r="BV1276" s="3"/>
      <c r="BW1276" s="3"/>
      <c r="BX1276" s="3"/>
      <c r="BY1276" s="3"/>
      <c r="BZ1276" s="3"/>
      <c r="CA1276" s="3"/>
      <c r="CB1276" s="3"/>
      <c r="CC1276" s="3"/>
      <c r="CD1276" s="3"/>
      <c r="CE1276" s="3"/>
      <c r="CF1276" s="3"/>
      <c r="CG1276" s="3"/>
      <c r="CH1276" s="3"/>
      <c r="CI1276" s="3"/>
      <c r="CJ1276" s="3"/>
      <c r="CK1276" s="3"/>
      <c r="CL1276" s="3"/>
      <c r="CM1276" s="3"/>
      <c r="CN1276" s="3"/>
      <c r="CO1276" s="3"/>
      <c r="CP1276" s="3"/>
      <c r="CQ1276" s="3"/>
      <c r="CR1276" s="3"/>
      <c r="CS1276" s="3"/>
      <c r="CT1276" s="3"/>
      <c r="CU1276" s="3"/>
      <c r="CV1276" s="3"/>
    </row>
    <row r="1277" spans="1:100" ht="21" customHeight="1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10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  <c r="BJ1277" s="3"/>
      <c r="BK1277" s="3"/>
      <c r="BL1277" s="3"/>
      <c r="BM1277" s="3"/>
      <c r="BN1277" s="3"/>
      <c r="BO1277" s="3"/>
      <c r="BP1277" s="3"/>
      <c r="BQ1277" s="3"/>
      <c r="BR1277" s="3"/>
      <c r="BS1277" s="3"/>
      <c r="BT1277" s="3"/>
      <c r="BU1277" s="3"/>
      <c r="BV1277" s="3"/>
      <c r="BW1277" s="3"/>
      <c r="BX1277" s="3"/>
      <c r="BY1277" s="3"/>
      <c r="BZ1277" s="3"/>
      <c r="CA1277" s="3"/>
      <c r="CB1277" s="3"/>
      <c r="CC1277" s="3"/>
      <c r="CD1277" s="3"/>
      <c r="CE1277" s="3"/>
      <c r="CF1277" s="3"/>
      <c r="CG1277" s="3"/>
      <c r="CH1277" s="3"/>
      <c r="CI1277" s="3"/>
      <c r="CJ1277" s="3"/>
      <c r="CK1277" s="3"/>
      <c r="CL1277" s="3"/>
      <c r="CM1277" s="3"/>
      <c r="CN1277" s="3"/>
      <c r="CO1277" s="3"/>
      <c r="CP1277" s="3"/>
      <c r="CQ1277" s="3"/>
      <c r="CR1277" s="3"/>
      <c r="CS1277" s="3"/>
      <c r="CT1277" s="3"/>
      <c r="CU1277" s="3"/>
      <c r="CV1277" s="3"/>
    </row>
    <row r="1278" spans="1:100" ht="21" customHeight="1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10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S1278" s="3"/>
      <c r="BT1278" s="3"/>
      <c r="BU1278" s="3"/>
      <c r="BV1278" s="3"/>
      <c r="BW1278" s="3"/>
      <c r="BX1278" s="3"/>
      <c r="BY1278" s="3"/>
      <c r="BZ1278" s="3"/>
      <c r="CA1278" s="3"/>
      <c r="CB1278" s="3"/>
      <c r="CC1278" s="3"/>
      <c r="CD1278" s="3"/>
      <c r="CE1278" s="3"/>
      <c r="CF1278" s="3"/>
      <c r="CG1278" s="3"/>
      <c r="CH1278" s="3"/>
      <c r="CI1278" s="3"/>
      <c r="CJ1278" s="3"/>
      <c r="CK1278" s="3"/>
      <c r="CL1278" s="3"/>
      <c r="CM1278" s="3"/>
      <c r="CN1278" s="3"/>
      <c r="CO1278" s="3"/>
      <c r="CP1278" s="3"/>
      <c r="CQ1278" s="3"/>
      <c r="CR1278" s="3"/>
      <c r="CS1278" s="3"/>
      <c r="CT1278" s="3"/>
      <c r="CU1278" s="3"/>
      <c r="CV1278" s="3"/>
    </row>
    <row r="1279" spans="1:100" ht="21" customHeight="1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10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3"/>
      <c r="BH1279" s="3"/>
      <c r="BI1279" s="3"/>
      <c r="BJ1279" s="3"/>
      <c r="BK1279" s="3"/>
      <c r="BL1279" s="3"/>
      <c r="BM1279" s="3"/>
      <c r="BN1279" s="3"/>
      <c r="BO1279" s="3"/>
      <c r="BP1279" s="3"/>
      <c r="BQ1279" s="3"/>
      <c r="BR1279" s="3"/>
      <c r="BS1279" s="3"/>
      <c r="BT1279" s="3"/>
      <c r="BU1279" s="3"/>
      <c r="BV1279" s="3"/>
      <c r="BW1279" s="3"/>
      <c r="BX1279" s="3"/>
      <c r="BY1279" s="3"/>
      <c r="BZ1279" s="3"/>
      <c r="CA1279" s="3"/>
      <c r="CB1279" s="3"/>
      <c r="CC1279" s="3"/>
      <c r="CD1279" s="3"/>
      <c r="CE1279" s="3"/>
      <c r="CF1279" s="3"/>
      <c r="CG1279" s="3"/>
      <c r="CH1279" s="3"/>
      <c r="CI1279" s="3"/>
      <c r="CJ1279" s="3"/>
      <c r="CK1279" s="3"/>
      <c r="CL1279" s="3"/>
      <c r="CM1279" s="3"/>
      <c r="CN1279" s="3"/>
      <c r="CO1279" s="3"/>
      <c r="CP1279" s="3"/>
      <c r="CQ1279" s="3"/>
      <c r="CR1279" s="3"/>
      <c r="CS1279" s="3"/>
      <c r="CT1279" s="3"/>
      <c r="CU1279" s="3"/>
      <c r="CV1279" s="3"/>
    </row>
    <row r="1280" spans="1:100" ht="21" customHeight="1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10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S1280" s="3"/>
      <c r="BT1280" s="3"/>
      <c r="BU1280" s="3"/>
      <c r="BV1280" s="3"/>
      <c r="BW1280" s="3"/>
      <c r="BX1280" s="3"/>
      <c r="BY1280" s="3"/>
      <c r="BZ1280" s="3"/>
      <c r="CA1280" s="3"/>
      <c r="CB1280" s="3"/>
      <c r="CC1280" s="3"/>
      <c r="CD1280" s="3"/>
      <c r="CE1280" s="3"/>
      <c r="CF1280" s="3"/>
      <c r="CG1280" s="3"/>
      <c r="CH1280" s="3"/>
      <c r="CI1280" s="3"/>
      <c r="CJ1280" s="3"/>
      <c r="CK1280" s="3"/>
      <c r="CL1280" s="3"/>
      <c r="CM1280" s="3"/>
      <c r="CN1280" s="3"/>
      <c r="CO1280" s="3"/>
      <c r="CP1280" s="3"/>
      <c r="CQ1280" s="3"/>
      <c r="CR1280" s="3"/>
      <c r="CS1280" s="3"/>
      <c r="CT1280" s="3"/>
      <c r="CU1280" s="3"/>
      <c r="CV1280" s="3"/>
    </row>
    <row r="1281" spans="1:100" ht="21" customHeight="1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10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S1281" s="3"/>
      <c r="BT1281" s="3"/>
      <c r="BU1281" s="3"/>
      <c r="BV1281" s="3"/>
      <c r="BW1281" s="3"/>
      <c r="BX1281" s="3"/>
      <c r="BY1281" s="3"/>
      <c r="BZ1281" s="3"/>
      <c r="CA1281" s="3"/>
      <c r="CB1281" s="3"/>
      <c r="CC1281" s="3"/>
      <c r="CD1281" s="3"/>
      <c r="CE1281" s="3"/>
      <c r="CF1281" s="3"/>
      <c r="CG1281" s="3"/>
      <c r="CH1281" s="3"/>
      <c r="CI1281" s="3"/>
      <c r="CJ1281" s="3"/>
      <c r="CK1281" s="3"/>
      <c r="CL1281" s="3"/>
      <c r="CM1281" s="3"/>
      <c r="CN1281" s="3"/>
      <c r="CO1281" s="3"/>
      <c r="CP1281" s="3"/>
      <c r="CQ1281" s="3"/>
      <c r="CR1281" s="3"/>
      <c r="CS1281" s="3"/>
      <c r="CT1281" s="3"/>
      <c r="CU1281" s="3"/>
      <c r="CV1281" s="3"/>
    </row>
    <row r="1282" spans="1:100" ht="21" customHeight="1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10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S1282" s="3"/>
      <c r="BT1282" s="3"/>
      <c r="BU1282" s="3"/>
      <c r="BV1282" s="3"/>
      <c r="BW1282" s="3"/>
      <c r="BX1282" s="3"/>
      <c r="BY1282" s="3"/>
      <c r="BZ1282" s="3"/>
      <c r="CA1282" s="3"/>
      <c r="CB1282" s="3"/>
      <c r="CC1282" s="3"/>
      <c r="CD1282" s="3"/>
      <c r="CE1282" s="3"/>
      <c r="CF1282" s="3"/>
      <c r="CG1282" s="3"/>
      <c r="CH1282" s="3"/>
      <c r="CI1282" s="3"/>
      <c r="CJ1282" s="3"/>
      <c r="CK1282" s="3"/>
      <c r="CL1282" s="3"/>
      <c r="CM1282" s="3"/>
      <c r="CN1282" s="3"/>
      <c r="CO1282" s="3"/>
      <c r="CP1282" s="3"/>
      <c r="CQ1282" s="3"/>
      <c r="CR1282" s="3"/>
      <c r="CS1282" s="3"/>
      <c r="CT1282" s="3"/>
      <c r="CU1282" s="3"/>
      <c r="CV1282" s="3"/>
    </row>
    <row r="1283" spans="1:100" ht="21" customHeight="1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10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S1283" s="3"/>
      <c r="BT1283" s="3"/>
      <c r="BU1283" s="3"/>
      <c r="BV1283" s="3"/>
      <c r="BW1283" s="3"/>
      <c r="BX1283" s="3"/>
      <c r="BY1283" s="3"/>
      <c r="BZ1283" s="3"/>
      <c r="CA1283" s="3"/>
      <c r="CB1283" s="3"/>
      <c r="CC1283" s="3"/>
      <c r="CD1283" s="3"/>
      <c r="CE1283" s="3"/>
      <c r="CF1283" s="3"/>
      <c r="CG1283" s="3"/>
      <c r="CH1283" s="3"/>
      <c r="CI1283" s="3"/>
      <c r="CJ1283" s="3"/>
      <c r="CK1283" s="3"/>
      <c r="CL1283" s="3"/>
      <c r="CM1283" s="3"/>
      <c r="CN1283" s="3"/>
      <c r="CO1283" s="3"/>
      <c r="CP1283" s="3"/>
      <c r="CQ1283" s="3"/>
      <c r="CR1283" s="3"/>
      <c r="CS1283" s="3"/>
      <c r="CT1283" s="3"/>
      <c r="CU1283" s="3"/>
      <c r="CV1283" s="3"/>
    </row>
    <row r="1284" spans="1:100" ht="21" customHeight="1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10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S1284" s="3"/>
      <c r="BT1284" s="3"/>
      <c r="BU1284" s="3"/>
      <c r="BV1284" s="3"/>
      <c r="BW1284" s="3"/>
      <c r="BX1284" s="3"/>
      <c r="BY1284" s="3"/>
      <c r="BZ1284" s="3"/>
      <c r="CA1284" s="3"/>
      <c r="CB1284" s="3"/>
      <c r="CC1284" s="3"/>
      <c r="CD1284" s="3"/>
      <c r="CE1284" s="3"/>
      <c r="CF1284" s="3"/>
      <c r="CG1284" s="3"/>
      <c r="CH1284" s="3"/>
      <c r="CI1284" s="3"/>
      <c r="CJ1284" s="3"/>
      <c r="CK1284" s="3"/>
      <c r="CL1284" s="3"/>
      <c r="CM1284" s="3"/>
      <c r="CN1284" s="3"/>
      <c r="CO1284" s="3"/>
      <c r="CP1284" s="3"/>
      <c r="CQ1284" s="3"/>
      <c r="CR1284" s="3"/>
      <c r="CS1284" s="3"/>
      <c r="CT1284" s="3"/>
      <c r="CU1284" s="3"/>
      <c r="CV1284" s="3"/>
    </row>
    <row r="1285" spans="1:100" ht="21" customHeight="1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10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S1285" s="3"/>
      <c r="BT1285" s="3"/>
      <c r="BU1285" s="3"/>
      <c r="BV1285" s="3"/>
      <c r="BW1285" s="3"/>
      <c r="BX1285" s="3"/>
      <c r="BY1285" s="3"/>
      <c r="BZ1285" s="3"/>
      <c r="CA1285" s="3"/>
      <c r="CB1285" s="3"/>
      <c r="CC1285" s="3"/>
      <c r="CD1285" s="3"/>
      <c r="CE1285" s="3"/>
      <c r="CF1285" s="3"/>
      <c r="CG1285" s="3"/>
      <c r="CH1285" s="3"/>
      <c r="CI1285" s="3"/>
      <c r="CJ1285" s="3"/>
      <c r="CK1285" s="3"/>
      <c r="CL1285" s="3"/>
      <c r="CM1285" s="3"/>
      <c r="CN1285" s="3"/>
      <c r="CO1285" s="3"/>
      <c r="CP1285" s="3"/>
      <c r="CQ1285" s="3"/>
      <c r="CR1285" s="3"/>
      <c r="CS1285" s="3"/>
      <c r="CT1285" s="3"/>
      <c r="CU1285" s="3"/>
      <c r="CV1285" s="3"/>
    </row>
    <row r="1286" spans="1:100" ht="21" customHeight="1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10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S1286" s="3"/>
      <c r="BT1286" s="3"/>
      <c r="BU1286" s="3"/>
      <c r="BV1286" s="3"/>
      <c r="BW1286" s="3"/>
      <c r="BX1286" s="3"/>
      <c r="BY1286" s="3"/>
      <c r="BZ1286" s="3"/>
      <c r="CA1286" s="3"/>
      <c r="CB1286" s="3"/>
      <c r="CC1286" s="3"/>
      <c r="CD1286" s="3"/>
      <c r="CE1286" s="3"/>
      <c r="CF1286" s="3"/>
      <c r="CG1286" s="3"/>
      <c r="CH1286" s="3"/>
      <c r="CI1286" s="3"/>
      <c r="CJ1286" s="3"/>
      <c r="CK1286" s="3"/>
      <c r="CL1286" s="3"/>
      <c r="CM1286" s="3"/>
      <c r="CN1286" s="3"/>
      <c r="CO1286" s="3"/>
      <c r="CP1286" s="3"/>
      <c r="CQ1286" s="3"/>
      <c r="CR1286" s="3"/>
      <c r="CS1286" s="3"/>
      <c r="CT1286" s="3"/>
      <c r="CU1286" s="3"/>
      <c r="CV1286" s="3"/>
    </row>
    <row r="1287" spans="1:100" ht="21" customHeight="1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10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S1287" s="3"/>
      <c r="BT1287" s="3"/>
      <c r="BU1287" s="3"/>
      <c r="BV1287" s="3"/>
      <c r="BW1287" s="3"/>
      <c r="BX1287" s="3"/>
      <c r="BY1287" s="3"/>
      <c r="BZ1287" s="3"/>
      <c r="CA1287" s="3"/>
      <c r="CB1287" s="3"/>
      <c r="CC1287" s="3"/>
      <c r="CD1287" s="3"/>
      <c r="CE1287" s="3"/>
      <c r="CF1287" s="3"/>
      <c r="CG1287" s="3"/>
      <c r="CH1287" s="3"/>
      <c r="CI1287" s="3"/>
      <c r="CJ1287" s="3"/>
      <c r="CK1287" s="3"/>
      <c r="CL1287" s="3"/>
      <c r="CM1287" s="3"/>
      <c r="CN1287" s="3"/>
      <c r="CO1287" s="3"/>
      <c r="CP1287" s="3"/>
      <c r="CQ1287" s="3"/>
      <c r="CR1287" s="3"/>
      <c r="CS1287" s="3"/>
      <c r="CT1287" s="3"/>
      <c r="CU1287" s="3"/>
      <c r="CV1287" s="3"/>
    </row>
    <row r="1288" spans="1:100" ht="21" customHeight="1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10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S1288" s="3"/>
      <c r="BT1288" s="3"/>
      <c r="BU1288" s="3"/>
      <c r="BV1288" s="3"/>
      <c r="BW1288" s="3"/>
      <c r="BX1288" s="3"/>
      <c r="BY1288" s="3"/>
      <c r="BZ1288" s="3"/>
      <c r="CA1288" s="3"/>
      <c r="CB1288" s="3"/>
      <c r="CC1288" s="3"/>
      <c r="CD1288" s="3"/>
      <c r="CE1288" s="3"/>
      <c r="CF1288" s="3"/>
      <c r="CG1288" s="3"/>
      <c r="CH1288" s="3"/>
      <c r="CI1288" s="3"/>
      <c r="CJ1288" s="3"/>
      <c r="CK1288" s="3"/>
      <c r="CL1288" s="3"/>
      <c r="CM1288" s="3"/>
      <c r="CN1288" s="3"/>
      <c r="CO1288" s="3"/>
      <c r="CP1288" s="3"/>
      <c r="CQ1288" s="3"/>
      <c r="CR1288" s="3"/>
      <c r="CS1288" s="3"/>
      <c r="CT1288" s="3"/>
      <c r="CU1288" s="3"/>
      <c r="CV1288" s="3"/>
    </row>
    <row r="1289" spans="1:100" ht="21" customHeight="1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10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4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S1289" s="3"/>
      <c r="BT1289" s="3"/>
      <c r="BU1289" s="3"/>
      <c r="BV1289" s="3"/>
      <c r="BW1289" s="3"/>
      <c r="BX1289" s="3"/>
      <c r="BY1289" s="3"/>
      <c r="BZ1289" s="3"/>
      <c r="CA1289" s="3"/>
      <c r="CB1289" s="3"/>
      <c r="CC1289" s="3"/>
      <c r="CD1289" s="3"/>
      <c r="CE1289" s="3"/>
      <c r="CF1289" s="3"/>
      <c r="CG1289" s="3"/>
      <c r="CH1289" s="3"/>
      <c r="CI1289" s="3"/>
      <c r="CJ1289" s="3"/>
      <c r="CK1289" s="3"/>
      <c r="CL1289" s="3"/>
      <c r="CM1289" s="3"/>
      <c r="CN1289" s="3"/>
      <c r="CO1289" s="3"/>
      <c r="CP1289" s="3"/>
      <c r="CQ1289" s="3"/>
      <c r="CR1289" s="3"/>
      <c r="CS1289" s="3"/>
      <c r="CT1289" s="3"/>
      <c r="CU1289" s="3"/>
      <c r="CV1289" s="3"/>
    </row>
    <row r="1290" spans="1:100" ht="21" customHeight="1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10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4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3"/>
      <c r="BH1290" s="3"/>
      <c r="BI1290" s="3"/>
      <c r="BJ1290" s="3"/>
      <c r="BK1290" s="3"/>
      <c r="BL1290" s="3"/>
      <c r="BM1290" s="3"/>
      <c r="BN1290" s="3"/>
      <c r="BO1290" s="3"/>
      <c r="BP1290" s="3"/>
      <c r="BQ1290" s="3"/>
      <c r="BR1290" s="3"/>
      <c r="BS1290" s="3"/>
      <c r="BT1290" s="3"/>
      <c r="BU1290" s="3"/>
      <c r="BV1290" s="3"/>
      <c r="BW1290" s="3"/>
      <c r="BX1290" s="3"/>
      <c r="BY1290" s="3"/>
      <c r="BZ1290" s="3"/>
      <c r="CA1290" s="3"/>
      <c r="CB1290" s="3"/>
      <c r="CC1290" s="3"/>
      <c r="CD1290" s="3"/>
      <c r="CE1290" s="3"/>
      <c r="CF1290" s="3"/>
      <c r="CG1290" s="3"/>
      <c r="CH1290" s="3"/>
      <c r="CI1290" s="3"/>
      <c r="CJ1290" s="3"/>
      <c r="CK1290" s="3"/>
      <c r="CL1290" s="3"/>
      <c r="CM1290" s="3"/>
      <c r="CN1290" s="3"/>
      <c r="CO1290" s="3"/>
      <c r="CP1290" s="3"/>
      <c r="CQ1290" s="3"/>
      <c r="CR1290" s="3"/>
      <c r="CS1290" s="3"/>
      <c r="CT1290" s="3"/>
      <c r="CU1290" s="3"/>
      <c r="CV1290" s="3"/>
    </row>
    <row r="1291" spans="1:100" ht="21" customHeight="1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10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4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S1291" s="3"/>
      <c r="BT1291" s="3"/>
      <c r="BU1291" s="3"/>
      <c r="BV1291" s="3"/>
      <c r="BW1291" s="3"/>
      <c r="BX1291" s="3"/>
      <c r="BY1291" s="3"/>
      <c r="BZ1291" s="3"/>
      <c r="CA1291" s="3"/>
      <c r="CB1291" s="3"/>
      <c r="CC1291" s="3"/>
      <c r="CD1291" s="3"/>
      <c r="CE1291" s="3"/>
      <c r="CF1291" s="3"/>
      <c r="CG1291" s="3"/>
      <c r="CH1291" s="3"/>
      <c r="CI1291" s="3"/>
      <c r="CJ1291" s="3"/>
      <c r="CK1291" s="3"/>
      <c r="CL1291" s="3"/>
      <c r="CM1291" s="3"/>
      <c r="CN1291" s="3"/>
      <c r="CO1291" s="3"/>
      <c r="CP1291" s="3"/>
      <c r="CQ1291" s="3"/>
      <c r="CR1291" s="3"/>
      <c r="CS1291" s="3"/>
      <c r="CT1291" s="3"/>
      <c r="CU1291" s="3"/>
      <c r="CV1291" s="3"/>
    </row>
    <row r="1292" spans="1:100" ht="21" customHeight="1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10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4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S1292" s="3"/>
      <c r="BT1292" s="3"/>
      <c r="BU1292" s="3"/>
      <c r="BV1292" s="3"/>
      <c r="BW1292" s="3"/>
      <c r="BX1292" s="3"/>
      <c r="BY1292" s="3"/>
      <c r="BZ1292" s="3"/>
      <c r="CA1292" s="3"/>
      <c r="CB1292" s="3"/>
      <c r="CC1292" s="3"/>
      <c r="CD1292" s="3"/>
      <c r="CE1292" s="3"/>
      <c r="CF1292" s="3"/>
      <c r="CG1292" s="3"/>
      <c r="CH1292" s="3"/>
      <c r="CI1292" s="3"/>
      <c r="CJ1292" s="3"/>
      <c r="CK1292" s="3"/>
      <c r="CL1292" s="3"/>
      <c r="CM1292" s="3"/>
      <c r="CN1292" s="3"/>
      <c r="CO1292" s="3"/>
      <c r="CP1292" s="3"/>
      <c r="CQ1292" s="3"/>
      <c r="CR1292" s="3"/>
      <c r="CS1292" s="3"/>
      <c r="CT1292" s="3"/>
      <c r="CU1292" s="3"/>
      <c r="CV1292" s="3"/>
    </row>
    <row r="1293" spans="1:100" ht="21" customHeight="1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10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4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S1293" s="3"/>
      <c r="BT1293" s="3"/>
      <c r="BU1293" s="3"/>
      <c r="BV1293" s="3"/>
      <c r="BW1293" s="3"/>
      <c r="BX1293" s="3"/>
      <c r="BY1293" s="3"/>
      <c r="BZ1293" s="3"/>
      <c r="CA1293" s="3"/>
      <c r="CB1293" s="3"/>
      <c r="CC1293" s="3"/>
      <c r="CD1293" s="3"/>
      <c r="CE1293" s="3"/>
      <c r="CF1293" s="3"/>
      <c r="CG1293" s="3"/>
      <c r="CH1293" s="3"/>
      <c r="CI1293" s="3"/>
      <c r="CJ1293" s="3"/>
      <c r="CK1293" s="3"/>
      <c r="CL1293" s="3"/>
      <c r="CM1293" s="3"/>
      <c r="CN1293" s="3"/>
      <c r="CO1293" s="3"/>
      <c r="CP1293" s="3"/>
      <c r="CQ1293" s="3"/>
      <c r="CR1293" s="3"/>
      <c r="CS1293" s="3"/>
      <c r="CT1293" s="3"/>
      <c r="CU1293" s="3"/>
      <c r="CV1293" s="3"/>
    </row>
    <row r="1294" spans="1:100" ht="21" customHeight="1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10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4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S1294" s="3"/>
      <c r="BT1294" s="3"/>
      <c r="BU1294" s="3"/>
      <c r="BV1294" s="3"/>
      <c r="BW1294" s="3"/>
      <c r="BX1294" s="3"/>
      <c r="BY1294" s="3"/>
      <c r="BZ1294" s="3"/>
      <c r="CA1294" s="3"/>
      <c r="CB1294" s="3"/>
      <c r="CC1294" s="3"/>
      <c r="CD1294" s="3"/>
      <c r="CE1294" s="3"/>
      <c r="CF1294" s="3"/>
      <c r="CG1294" s="3"/>
      <c r="CH1294" s="3"/>
      <c r="CI1294" s="3"/>
      <c r="CJ1294" s="3"/>
      <c r="CK1294" s="3"/>
      <c r="CL1294" s="3"/>
      <c r="CM1294" s="3"/>
      <c r="CN1294" s="3"/>
      <c r="CO1294" s="3"/>
      <c r="CP1294" s="3"/>
      <c r="CQ1294" s="3"/>
      <c r="CR1294" s="3"/>
      <c r="CS1294" s="3"/>
      <c r="CT1294" s="3"/>
      <c r="CU1294" s="3"/>
      <c r="CV1294" s="3"/>
    </row>
    <row r="1295" spans="1:100" ht="21" customHeight="1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10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4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S1295" s="3"/>
      <c r="BT1295" s="3"/>
      <c r="BU1295" s="3"/>
      <c r="BV1295" s="3"/>
      <c r="BW1295" s="3"/>
      <c r="BX1295" s="3"/>
      <c r="BY1295" s="3"/>
      <c r="BZ1295" s="3"/>
      <c r="CA1295" s="3"/>
      <c r="CB1295" s="3"/>
      <c r="CC1295" s="3"/>
      <c r="CD1295" s="3"/>
      <c r="CE1295" s="3"/>
      <c r="CF1295" s="3"/>
      <c r="CG1295" s="3"/>
      <c r="CH1295" s="3"/>
      <c r="CI1295" s="3"/>
      <c r="CJ1295" s="3"/>
      <c r="CK1295" s="3"/>
      <c r="CL1295" s="3"/>
      <c r="CM1295" s="3"/>
      <c r="CN1295" s="3"/>
      <c r="CO1295" s="3"/>
      <c r="CP1295" s="3"/>
      <c r="CQ1295" s="3"/>
      <c r="CR1295" s="3"/>
      <c r="CS1295" s="3"/>
      <c r="CT1295" s="3"/>
      <c r="CU1295" s="3"/>
      <c r="CV1295" s="3"/>
    </row>
    <row r="1296" spans="1:100" ht="21" customHeight="1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10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4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S1296" s="3"/>
      <c r="BT1296" s="3"/>
      <c r="BU1296" s="3"/>
      <c r="BV1296" s="3"/>
      <c r="BW1296" s="3"/>
      <c r="BX1296" s="3"/>
      <c r="BY1296" s="3"/>
      <c r="BZ1296" s="3"/>
      <c r="CA1296" s="3"/>
      <c r="CB1296" s="3"/>
      <c r="CC1296" s="3"/>
      <c r="CD1296" s="3"/>
      <c r="CE1296" s="3"/>
      <c r="CF1296" s="3"/>
      <c r="CG1296" s="3"/>
      <c r="CH1296" s="3"/>
      <c r="CI1296" s="3"/>
      <c r="CJ1296" s="3"/>
      <c r="CK1296" s="3"/>
      <c r="CL1296" s="3"/>
      <c r="CM1296" s="3"/>
      <c r="CN1296" s="3"/>
      <c r="CO1296" s="3"/>
      <c r="CP1296" s="3"/>
      <c r="CQ1296" s="3"/>
      <c r="CR1296" s="3"/>
      <c r="CS1296" s="3"/>
      <c r="CT1296" s="3"/>
      <c r="CU1296" s="3"/>
      <c r="CV1296" s="3"/>
    </row>
    <row r="1297" spans="1:100" ht="21" customHeight="1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10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4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S1297" s="3"/>
      <c r="BT1297" s="3"/>
      <c r="BU1297" s="3"/>
      <c r="BV1297" s="3"/>
      <c r="BW1297" s="3"/>
      <c r="BX1297" s="3"/>
      <c r="BY1297" s="3"/>
      <c r="BZ1297" s="3"/>
      <c r="CA1297" s="3"/>
      <c r="CB1297" s="3"/>
      <c r="CC1297" s="3"/>
      <c r="CD1297" s="3"/>
      <c r="CE1297" s="3"/>
      <c r="CF1297" s="3"/>
      <c r="CG1297" s="3"/>
      <c r="CH1297" s="3"/>
      <c r="CI1297" s="3"/>
      <c r="CJ1297" s="3"/>
      <c r="CK1297" s="3"/>
      <c r="CL1297" s="3"/>
      <c r="CM1297" s="3"/>
      <c r="CN1297" s="3"/>
      <c r="CO1297" s="3"/>
      <c r="CP1297" s="3"/>
      <c r="CQ1297" s="3"/>
      <c r="CR1297" s="3"/>
      <c r="CS1297" s="3"/>
      <c r="CT1297" s="3"/>
      <c r="CU1297" s="3"/>
      <c r="CV1297" s="3"/>
    </row>
    <row r="1298" spans="1:100" ht="21" customHeight="1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10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4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3"/>
      <c r="BH1298" s="3"/>
      <c r="BI1298" s="3"/>
      <c r="BJ1298" s="3"/>
      <c r="BK1298" s="3"/>
      <c r="BL1298" s="3"/>
      <c r="BM1298" s="3"/>
      <c r="BN1298" s="3"/>
      <c r="BO1298" s="3"/>
      <c r="BP1298" s="3"/>
      <c r="BQ1298" s="3"/>
      <c r="BR1298" s="3"/>
      <c r="BS1298" s="3"/>
      <c r="BT1298" s="3"/>
      <c r="BU1298" s="3"/>
      <c r="BV1298" s="3"/>
      <c r="BW1298" s="3"/>
      <c r="BX1298" s="3"/>
      <c r="BY1298" s="3"/>
      <c r="BZ1298" s="3"/>
      <c r="CA1298" s="3"/>
      <c r="CB1298" s="3"/>
      <c r="CC1298" s="3"/>
      <c r="CD1298" s="3"/>
      <c r="CE1298" s="3"/>
      <c r="CF1298" s="3"/>
      <c r="CG1298" s="3"/>
      <c r="CH1298" s="3"/>
      <c r="CI1298" s="3"/>
      <c r="CJ1298" s="3"/>
      <c r="CK1298" s="3"/>
      <c r="CL1298" s="3"/>
      <c r="CM1298" s="3"/>
      <c r="CN1298" s="3"/>
      <c r="CO1298" s="3"/>
      <c r="CP1298" s="3"/>
      <c r="CQ1298" s="3"/>
      <c r="CR1298" s="3"/>
      <c r="CS1298" s="3"/>
      <c r="CT1298" s="3"/>
      <c r="CU1298" s="3"/>
      <c r="CV1298" s="3"/>
    </row>
    <row r="1299" spans="1:100" ht="21" customHeight="1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10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4"/>
      <c r="AO1299" s="4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S1299" s="3"/>
      <c r="BT1299" s="3"/>
      <c r="BU1299" s="3"/>
      <c r="BV1299" s="3"/>
      <c r="BW1299" s="3"/>
      <c r="BX1299" s="3"/>
      <c r="BY1299" s="3"/>
      <c r="BZ1299" s="3"/>
      <c r="CA1299" s="3"/>
      <c r="CB1299" s="3"/>
      <c r="CC1299" s="3"/>
      <c r="CD1299" s="3"/>
      <c r="CE1299" s="3"/>
      <c r="CF1299" s="3"/>
      <c r="CG1299" s="3"/>
      <c r="CH1299" s="3"/>
      <c r="CI1299" s="3"/>
      <c r="CJ1299" s="3"/>
      <c r="CK1299" s="3"/>
      <c r="CL1299" s="3"/>
      <c r="CM1299" s="3"/>
      <c r="CN1299" s="3"/>
      <c r="CO1299" s="3"/>
      <c r="CP1299" s="3"/>
      <c r="CQ1299" s="3"/>
      <c r="CR1299" s="3"/>
      <c r="CS1299" s="3"/>
      <c r="CT1299" s="3"/>
      <c r="CU1299" s="3"/>
      <c r="CV1299" s="3"/>
    </row>
    <row r="1300" spans="1:100" ht="21" customHeight="1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10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4"/>
      <c r="AO1300" s="4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3"/>
      <c r="BH1300" s="3"/>
      <c r="BI1300" s="3"/>
      <c r="BJ1300" s="3"/>
      <c r="BK1300" s="3"/>
      <c r="BL1300" s="3"/>
      <c r="BM1300" s="3"/>
      <c r="BN1300" s="3"/>
      <c r="BO1300" s="3"/>
      <c r="BP1300" s="3"/>
      <c r="BQ1300" s="3"/>
      <c r="BR1300" s="3"/>
      <c r="BS1300" s="3"/>
      <c r="BT1300" s="3"/>
      <c r="BU1300" s="3"/>
      <c r="BV1300" s="3"/>
      <c r="BW1300" s="3"/>
      <c r="BX1300" s="3"/>
      <c r="BY1300" s="3"/>
      <c r="BZ1300" s="3"/>
      <c r="CA1300" s="3"/>
      <c r="CB1300" s="3"/>
      <c r="CC1300" s="3"/>
      <c r="CD1300" s="3"/>
      <c r="CE1300" s="3"/>
      <c r="CF1300" s="3"/>
      <c r="CG1300" s="3"/>
      <c r="CH1300" s="3"/>
      <c r="CI1300" s="3"/>
      <c r="CJ1300" s="3"/>
      <c r="CK1300" s="3"/>
      <c r="CL1300" s="3"/>
      <c r="CM1300" s="3"/>
      <c r="CN1300" s="3"/>
      <c r="CO1300" s="3"/>
      <c r="CP1300" s="3"/>
      <c r="CQ1300" s="3"/>
      <c r="CR1300" s="3"/>
      <c r="CS1300" s="3"/>
      <c r="CT1300" s="3"/>
      <c r="CU1300" s="3"/>
      <c r="CV1300" s="3"/>
    </row>
    <row r="1301" spans="1:100" ht="21" customHeight="1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10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4"/>
      <c r="AO1301" s="4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S1301" s="3"/>
      <c r="BT1301" s="3"/>
      <c r="BU1301" s="3"/>
      <c r="BV1301" s="3"/>
      <c r="BW1301" s="3"/>
      <c r="BX1301" s="3"/>
      <c r="BY1301" s="3"/>
      <c r="BZ1301" s="3"/>
      <c r="CA1301" s="3"/>
      <c r="CB1301" s="3"/>
      <c r="CC1301" s="3"/>
      <c r="CD1301" s="3"/>
      <c r="CE1301" s="3"/>
      <c r="CF1301" s="3"/>
      <c r="CG1301" s="3"/>
      <c r="CH1301" s="3"/>
      <c r="CI1301" s="3"/>
      <c r="CJ1301" s="3"/>
      <c r="CK1301" s="3"/>
      <c r="CL1301" s="3"/>
      <c r="CM1301" s="3"/>
      <c r="CN1301" s="3"/>
      <c r="CO1301" s="3"/>
      <c r="CP1301" s="3"/>
      <c r="CQ1301" s="3"/>
      <c r="CR1301" s="3"/>
      <c r="CS1301" s="3"/>
      <c r="CT1301" s="3"/>
      <c r="CU1301" s="3"/>
      <c r="CV1301" s="3"/>
    </row>
    <row r="1302" spans="1:100" ht="21" customHeight="1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10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4"/>
      <c r="AO1302" s="4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3"/>
      <c r="BH1302" s="3"/>
      <c r="BI1302" s="3"/>
      <c r="BJ1302" s="3"/>
      <c r="BK1302" s="3"/>
      <c r="BL1302" s="3"/>
      <c r="BM1302" s="3"/>
      <c r="BN1302" s="3"/>
      <c r="BO1302" s="3"/>
      <c r="BP1302" s="3"/>
      <c r="BQ1302" s="3"/>
      <c r="BR1302" s="3"/>
      <c r="BS1302" s="3"/>
      <c r="BT1302" s="3"/>
      <c r="BU1302" s="3"/>
      <c r="BV1302" s="3"/>
      <c r="BW1302" s="3"/>
      <c r="BX1302" s="3"/>
      <c r="BY1302" s="3"/>
      <c r="BZ1302" s="3"/>
      <c r="CA1302" s="3"/>
      <c r="CB1302" s="3"/>
      <c r="CC1302" s="3"/>
      <c r="CD1302" s="3"/>
      <c r="CE1302" s="3"/>
      <c r="CF1302" s="3"/>
      <c r="CG1302" s="3"/>
      <c r="CH1302" s="3"/>
      <c r="CI1302" s="3"/>
      <c r="CJ1302" s="3"/>
      <c r="CK1302" s="3"/>
      <c r="CL1302" s="3"/>
      <c r="CM1302" s="3"/>
      <c r="CN1302" s="3"/>
      <c r="CO1302" s="3"/>
      <c r="CP1302" s="3"/>
      <c r="CQ1302" s="3"/>
      <c r="CR1302" s="3"/>
      <c r="CS1302" s="3"/>
      <c r="CT1302" s="3"/>
      <c r="CU1302" s="3"/>
      <c r="CV1302" s="3"/>
    </row>
    <row r="1303" spans="1:100" ht="21" customHeight="1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10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4"/>
      <c r="AO1303" s="4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S1303" s="3"/>
      <c r="BT1303" s="3"/>
      <c r="BU1303" s="3"/>
      <c r="BV1303" s="3"/>
      <c r="BW1303" s="3"/>
      <c r="BX1303" s="3"/>
      <c r="BY1303" s="3"/>
      <c r="BZ1303" s="3"/>
      <c r="CA1303" s="3"/>
      <c r="CB1303" s="3"/>
      <c r="CC1303" s="3"/>
      <c r="CD1303" s="3"/>
      <c r="CE1303" s="3"/>
      <c r="CF1303" s="3"/>
      <c r="CG1303" s="3"/>
      <c r="CH1303" s="3"/>
      <c r="CI1303" s="3"/>
      <c r="CJ1303" s="3"/>
      <c r="CK1303" s="3"/>
      <c r="CL1303" s="3"/>
      <c r="CM1303" s="3"/>
      <c r="CN1303" s="3"/>
      <c r="CO1303" s="3"/>
      <c r="CP1303" s="3"/>
      <c r="CQ1303" s="3"/>
      <c r="CR1303" s="3"/>
      <c r="CS1303" s="3"/>
      <c r="CT1303" s="3"/>
      <c r="CU1303" s="3"/>
      <c r="CV1303" s="3"/>
    </row>
    <row r="1304" spans="1:100" ht="21" customHeight="1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10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4"/>
      <c r="AO1304" s="4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3"/>
      <c r="BH1304" s="3"/>
      <c r="BI1304" s="3"/>
      <c r="BJ1304" s="3"/>
      <c r="BK1304" s="3"/>
      <c r="BL1304" s="3"/>
      <c r="BM1304" s="3"/>
      <c r="BN1304" s="3"/>
      <c r="BO1304" s="3"/>
      <c r="BP1304" s="3"/>
      <c r="BQ1304" s="3"/>
      <c r="BR1304" s="3"/>
      <c r="BS1304" s="3"/>
      <c r="BT1304" s="3"/>
      <c r="BU1304" s="3"/>
      <c r="BV1304" s="3"/>
      <c r="BW1304" s="3"/>
      <c r="BX1304" s="3"/>
      <c r="BY1304" s="3"/>
      <c r="BZ1304" s="3"/>
      <c r="CA1304" s="3"/>
      <c r="CB1304" s="3"/>
      <c r="CC1304" s="3"/>
      <c r="CD1304" s="3"/>
      <c r="CE1304" s="3"/>
      <c r="CF1304" s="3"/>
      <c r="CG1304" s="3"/>
      <c r="CH1304" s="3"/>
      <c r="CI1304" s="3"/>
      <c r="CJ1304" s="3"/>
      <c r="CK1304" s="3"/>
      <c r="CL1304" s="3"/>
      <c r="CM1304" s="3"/>
      <c r="CN1304" s="3"/>
      <c r="CO1304" s="3"/>
      <c r="CP1304" s="3"/>
      <c r="CQ1304" s="3"/>
      <c r="CR1304" s="3"/>
      <c r="CS1304" s="3"/>
      <c r="CT1304" s="3"/>
      <c r="CU1304" s="3"/>
      <c r="CV1304" s="3"/>
    </row>
    <row r="1305" spans="1:100" ht="21" customHeight="1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10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4"/>
      <c r="AO1305" s="4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S1305" s="3"/>
      <c r="BT1305" s="3"/>
      <c r="BU1305" s="3"/>
      <c r="BV1305" s="3"/>
      <c r="BW1305" s="3"/>
      <c r="BX1305" s="3"/>
      <c r="BY1305" s="3"/>
      <c r="BZ1305" s="3"/>
      <c r="CA1305" s="3"/>
      <c r="CB1305" s="3"/>
      <c r="CC1305" s="3"/>
      <c r="CD1305" s="3"/>
      <c r="CE1305" s="3"/>
      <c r="CF1305" s="3"/>
      <c r="CG1305" s="3"/>
      <c r="CH1305" s="3"/>
      <c r="CI1305" s="3"/>
      <c r="CJ1305" s="3"/>
      <c r="CK1305" s="3"/>
      <c r="CL1305" s="3"/>
      <c r="CM1305" s="3"/>
      <c r="CN1305" s="3"/>
      <c r="CO1305" s="3"/>
      <c r="CP1305" s="3"/>
      <c r="CQ1305" s="3"/>
      <c r="CR1305" s="3"/>
      <c r="CS1305" s="3"/>
      <c r="CT1305" s="3"/>
      <c r="CU1305" s="3"/>
      <c r="CV1305" s="3"/>
    </row>
    <row r="1306" spans="1:100" ht="21" customHeight="1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10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4"/>
      <c r="AO1306" s="4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S1306" s="3"/>
      <c r="BT1306" s="3"/>
      <c r="BU1306" s="3"/>
      <c r="BV1306" s="3"/>
      <c r="BW1306" s="3"/>
      <c r="BX1306" s="3"/>
      <c r="BY1306" s="3"/>
      <c r="BZ1306" s="3"/>
      <c r="CA1306" s="3"/>
      <c r="CB1306" s="3"/>
      <c r="CC1306" s="3"/>
      <c r="CD1306" s="3"/>
      <c r="CE1306" s="3"/>
      <c r="CF1306" s="3"/>
      <c r="CG1306" s="3"/>
      <c r="CH1306" s="3"/>
      <c r="CI1306" s="3"/>
      <c r="CJ1306" s="3"/>
      <c r="CK1306" s="3"/>
      <c r="CL1306" s="3"/>
      <c r="CM1306" s="3"/>
      <c r="CN1306" s="3"/>
      <c r="CO1306" s="3"/>
      <c r="CP1306" s="3"/>
      <c r="CQ1306" s="3"/>
      <c r="CR1306" s="3"/>
      <c r="CS1306" s="3"/>
      <c r="CT1306" s="3"/>
      <c r="CU1306" s="3"/>
      <c r="CV1306" s="3"/>
    </row>
    <row r="1307" spans="1:100" ht="21" customHeight="1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10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4"/>
      <c r="AO1307" s="4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S1307" s="3"/>
      <c r="BT1307" s="3"/>
      <c r="BU1307" s="3"/>
      <c r="BV1307" s="3"/>
      <c r="BW1307" s="3"/>
      <c r="BX1307" s="3"/>
      <c r="BY1307" s="3"/>
      <c r="BZ1307" s="3"/>
      <c r="CA1307" s="3"/>
      <c r="CB1307" s="3"/>
      <c r="CC1307" s="3"/>
      <c r="CD1307" s="3"/>
      <c r="CE1307" s="3"/>
      <c r="CF1307" s="3"/>
      <c r="CG1307" s="3"/>
      <c r="CH1307" s="3"/>
      <c r="CI1307" s="3"/>
      <c r="CJ1307" s="3"/>
      <c r="CK1307" s="3"/>
      <c r="CL1307" s="3"/>
      <c r="CM1307" s="3"/>
      <c r="CN1307" s="3"/>
      <c r="CO1307" s="3"/>
      <c r="CP1307" s="3"/>
      <c r="CQ1307" s="3"/>
      <c r="CR1307" s="3"/>
      <c r="CS1307" s="3"/>
      <c r="CT1307" s="3"/>
      <c r="CU1307" s="3"/>
      <c r="CV1307" s="3"/>
    </row>
    <row r="1308" spans="1:100" ht="21" customHeight="1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10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4"/>
      <c r="AO1308" s="4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3"/>
      <c r="BH1308" s="3"/>
      <c r="BI1308" s="3"/>
      <c r="BJ1308" s="3"/>
      <c r="BK1308" s="3"/>
      <c r="BL1308" s="3"/>
      <c r="BM1308" s="3"/>
      <c r="BN1308" s="3"/>
      <c r="BO1308" s="3"/>
      <c r="BP1308" s="3"/>
      <c r="BQ1308" s="3"/>
      <c r="BR1308" s="3"/>
      <c r="BS1308" s="3"/>
      <c r="BT1308" s="3"/>
      <c r="BU1308" s="3"/>
      <c r="BV1308" s="3"/>
      <c r="BW1308" s="3"/>
      <c r="BX1308" s="3"/>
      <c r="BY1308" s="3"/>
      <c r="BZ1308" s="3"/>
      <c r="CA1308" s="3"/>
      <c r="CB1308" s="3"/>
      <c r="CC1308" s="3"/>
      <c r="CD1308" s="3"/>
      <c r="CE1308" s="3"/>
      <c r="CF1308" s="3"/>
      <c r="CG1308" s="3"/>
      <c r="CH1308" s="3"/>
      <c r="CI1308" s="3"/>
      <c r="CJ1308" s="3"/>
      <c r="CK1308" s="3"/>
      <c r="CL1308" s="3"/>
      <c r="CM1308" s="3"/>
      <c r="CN1308" s="3"/>
      <c r="CO1308" s="3"/>
      <c r="CP1308" s="3"/>
      <c r="CQ1308" s="3"/>
      <c r="CR1308" s="3"/>
      <c r="CS1308" s="3"/>
      <c r="CT1308" s="3"/>
      <c r="CU1308" s="3"/>
      <c r="CV1308" s="3"/>
    </row>
    <row r="1309" spans="1:100" ht="21" customHeight="1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10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4"/>
      <c r="AO1309" s="4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  <c r="BJ1309" s="3"/>
      <c r="BK1309" s="3"/>
      <c r="BL1309" s="3"/>
      <c r="BM1309" s="3"/>
      <c r="BN1309" s="3"/>
      <c r="BO1309" s="3"/>
      <c r="BP1309" s="3"/>
      <c r="BQ1309" s="3"/>
      <c r="BR1309" s="3"/>
      <c r="BS1309" s="3"/>
      <c r="BT1309" s="3"/>
      <c r="BU1309" s="3"/>
      <c r="BV1309" s="3"/>
      <c r="BW1309" s="3"/>
      <c r="BX1309" s="3"/>
      <c r="BY1309" s="3"/>
      <c r="BZ1309" s="3"/>
      <c r="CA1309" s="3"/>
      <c r="CB1309" s="3"/>
      <c r="CC1309" s="3"/>
      <c r="CD1309" s="3"/>
      <c r="CE1309" s="3"/>
      <c r="CF1309" s="3"/>
      <c r="CG1309" s="3"/>
      <c r="CH1309" s="3"/>
      <c r="CI1309" s="3"/>
      <c r="CJ1309" s="3"/>
      <c r="CK1309" s="3"/>
      <c r="CL1309" s="3"/>
      <c r="CM1309" s="3"/>
      <c r="CN1309" s="3"/>
      <c r="CO1309" s="3"/>
      <c r="CP1309" s="3"/>
      <c r="CQ1309" s="3"/>
      <c r="CR1309" s="3"/>
      <c r="CS1309" s="3"/>
      <c r="CT1309" s="3"/>
      <c r="CU1309" s="3"/>
      <c r="CV1309" s="3"/>
    </row>
    <row r="1310" spans="1:100" ht="21" customHeight="1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10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4"/>
      <c r="AO1310" s="4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3"/>
      <c r="BH1310" s="3"/>
      <c r="BI1310" s="3"/>
      <c r="BJ1310" s="3"/>
      <c r="BK1310" s="3"/>
      <c r="BL1310" s="3"/>
      <c r="BM1310" s="3"/>
      <c r="BN1310" s="3"/>
      <c r="BO1310" s="3"/>
      <c r="BP1310" s="3"/>
      <c r="BQ1310" s="3"/>
      <c r="BR1310" s="3"/>
      <c r="BS1310" s="3"/>
      <c r="BT1310" s="3"/>
      <c r="BU1310" s="3"/>
      <c r="BV1310" s="3"/>
      <c r="BW1310" s="3"/>
      <c r="BX1310" s="3"/>
      <c r="BY1310" s="3"/>
      <c r="BZ1310" s="3"/>
      <c r="CA1310" s="3"/>
      <c r="CB1310" s="3"/>
      <c r="CC1310" s="3"/>
      <c r="CD1310" s="3"/>
      <c r="CE1310" s="3"/>
      <c r="CF1310" s="3"/>
      <c r="CG1310" s="3"/>
      <c r="CH1310" s="3"/>
      <c r="CI1310" s="3"/>
      <c r="CJ1310" s="3"/>
      <c r="CK1310" s="3"/>
      <c r="CL1310" s="3"/>
      <c r="CM1310" s="3"/>
      <c r="CN1310" s="3"/>
      <c r="CO1310" s="3"/>
      <c r="CP1310" s="3"/>
      <c r="CQ1310" s="3"/>
      <c r="CR1310" s="3"/>
      <c r="CS1310" s="3"/>
      <c r="CT1310" s="3"/>
      <c r="CU1310" s="3"/>
      <c r="CV1310" s="3"/>
    </row>
    <row r="1311" spans="1:100" ht="21" customHeight="1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10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4"/>
      <c r="AO1311" s="4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  <c r="BJ1311" s="3"/>
      <c r="BK1311" s="3"/>
      <c r="BL1311" s="3"/>
      <c r="BM1311" s="3"/>
      <c r="BN1311" s="3"/>
      <c r="BO1311" s="3"/>
      <c r="BP1311" s="3"/>
      <c r="BQ1311" s="3"/>
      <c r="BR1311" s="3"/>
      <c r="BS1311" s="3"/>
      <c r="BT1311" s="3"/>
      <c r="BU1311" s="3"/>
      <c r="BV1311" s="3"/>
      <c r="BW1311" s="3"/>
      <c r="BX1311" s="3"/>
      <c r="BY1311" s="3"/>
      <c r="BZ1311" s="3"/>
      <c r="CA1311" s="3"/>
      <c r="CB1311" s="3"/>
      <c r="CC1311" s="3"/>
      <c r="CD1311" s="3"/>
      <c r="CE1311" s="3"/>
      <c r="CF1311" s="3"/>
      <c r="CG1311" s="3"/>
      <c r="CH1311" s="3"/>
      <c r="CI1311" s="3"/>
      <c r="CJ1311" s="3"/>
      <c r="CK1311" s="3"/>
      <c r="CL1311" s="3"/>
      <c r="CM1311" s="3"/>
      <c r="CN1311" s="3"/>
      <c r="CO1311" s="3"/>
      <c r="CP1311" s="3"/>
      <c r="CQ1311" s="3"/>
      <c r="CR1311" s="3"/>
      <c r="CS1311" s="3"/>
      <c r="CT1311" s="3"/>
      <c r="CU1311" s="3"/>
      <c r="CV1311" s="3"/>
    </row>
    <row r="1312" spans="1:100" ht="21" customHeight="1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10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4"/>
      <c r="AO1312" s="4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3"/>
      <c r="BH1312" s="3"/>
      <c r="BI1312" s="3"/>
      <c r="BJ1312" s="3"/>
      <c r="BK1312" s="3"/>
      <c r="BL1312" s="3"/>
      <c r="BM1312" s="3"/>
      <c r="BN1312" s="3"/>
      <c r="BO1312" s="3"/>
      <c r="BP1312" s="3"/>
      <c r="BQ1312" s="3"/>
      <c r="BR1312" s="3"/>
      <c r="BS1312" s="3"/>
      <c r="BT1312" s="3"/>
      <c r="BU1312" s="3"/>
      <c r="BV1312" s="3"/>
      <c r="BW1312" s="3"/>
      <c r="BX1312" s="3"/>
      <c r="BY1312" s="3"/>
      <c r="BZ1312" s="3"/>
      <c r="CA1312" s="3"/>
      <c r="CB1312" s="3"/>
      <c r="CC1312" s="3"/>
      <c r="CD1312" s="3"/>
      <c r="CE1312" s="3"/>
      <c r="CF1312" s="3"/>
      <c r="CG1312" s="3"/>
      <c r="CH1312" s="3"/>
      <c r="CI1312" s="3"/>
      <c r="CJ1312" s="3"/>
      <c r="CK1312" s="3"/>
      <c r="CL1312" s="3"/>
      <c r="CM1312" s="3"/>
      <c r="CN1312" s="3"/>
      <c r="CO1312" s="3"/>
      <c r="CP1312" s="3"/>
      <c r="CQ1312" s="3"/>
      <c r="CR1312" s="3"/>
      <c r="CS1312" s="3"/>
      <c r="CT1312" s="3"/>
      <c r="CU1312" s="3"/>
      <c r="CV1312" s="3"/>
    </row>
    <row r="1313" spans="1:100" ht="21" customHeight="1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10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4"/>
      <c r="AO1313" s="4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  <c r="BJ1313" s="3"/>
      <c r="BK1313" s="3"/>
      <c r="BL1313" s="3"/>
      <c r="BM1313" s="3"/>
      <c r="BN1313" s="3"/>
      <c r="BO1313" s="3"/>
      <c r="BP1313" s="3"/>
      <c r="BQ1313" s="3"/>
      <c r="BR1313" s="3"/>
      <c r="BS1313" s="3"/>
      <c r="BT1313" s="3"/>
      <c r="BU1313" s="3"/>
      <c r="BV1313" s="3"/>
      <c r="BW1313" s="3"/>
      <c r="BX1313" s="3"/>
      <c r="BY1313" s="3"/>
      <c r="BZ1313" s="3"/>
      <c r="CA1313" s="3"/>
      <c r="CB1313" s="3"/>
      <c r="CC1313" s="3"/>
      <c r="CD1313" s="3"/>
      <c r="CE1313" s="3"/>
      <c r="CF1313" s="3"/>
      <c r="CG1313" s="3"/>
      <c r="CH1313" s="3"/>
      <c r="CI1313" s="3"/>
      <c r="CJ1313" s="3"/>
      <c r="CK1313" s="3"/>
      <c r="CL1313" s="3"/>
      <c r="CM1313" s="3"/>
      <c r="CN1313" s="3"/>
      <c r="CO1313" s="3"/>
      <c r="CP1313" s="3"/>
      <c r="CQ1313" s="3"/>
      <c r="CR1313" s="3"/>
      <c r="CS1313" s="3"/>
      <c r="CT1313" s="3"/>
      <c r="CU1313" s="3"/>
      <c r="CV1313" s="3"/>
    </row>
    <row r="1314" spans="1:100" ht="21" customHeight="1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10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4"/>
      <c r="AO1314" s="4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  <c r="BJ1314" s="3"/>
      <c r="BK1314" s="3"/>
      <c r="BL1314" s="3"/>
      <c r="BM1314" s="3"/>
      <c r="BN1314" s="3"/>
      <c r="BO1314" s="3"/>
      <c r="BP1314" s="3"/>
      <c r="BQ1314" s="3"/>
      <c r="BR1314" s="3"/>
      <c r="BS1314" s="3"/>
      <c r="BT1314" s="3"/>
      <c r="BU1314" s="3"/>
      <c r="BV1314" s="3"/>
      <c r="BW1314" s="3"/>
      <c r="BX1314" s="3"/>
      <c r="BY1314" s="3"/>
      <c r="BZ1314" s="3"/>
      <c r="CA1314" s="3"/>
      <c r="CB1314" s="3"/>
      <c r="CC1314" s="3"/>
      <c r="CD1314" s="3"/>
      <c r="CE1314" s="3"/>
      <c r="CF1314" s="3"/>
      <c r="CG1314" s="3"/>
      <c r="CH1314" s="3"/>
      <c r="CI1314" s="3"/>
      <c r="CJ1314" s="3"/>
      <c r="CK1314" s="3"/>
      <c r="CL1314" s="3"/>
      <c r="CM1314" s="3"/>
      <c r="CN1314" s="3"/>
      <c r="CO1314" s="3"/>
      <c r="CP1314" s="3"/>
      <c r="CQ1314" s="3"/>
      <c r="CR1314" s="3"/>
      <c r="CS1314" s="3"/>
      <c r="CT1314" s="3"/>
      <c r="CU1314" s="3"/>
      <c r="CV1314" s="3"/>
    </row>
    <row r="1315" spans="1:100" ht="21" customHeight="1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10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4"/>
      <c r="AO1315" s="4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3"/>
      <c r="BH1315" s="3"/>
      <c r="BI1315" s="3"/>
      <c r="BJ1315" s="3"/>
      <c r="BK1315" s="3"/>
      <c r="BL1315" s="3"/>
      <c r="BM1315" s="3"/>
      <c r="BN1315" s="3"/>
      <c r="BO1315" s="3"/>
      <c r="BP1315" s="3"/>
      <c r="BQ1315" s="3"/>
      <c r="BR1315" s="3"/>
      <c r="BS1315" s="3"/>
      <c r="BT1315" s="3"/>
      <c r="BU1315" s="3"/>
      <c r="BV1315" s="3"/>
      <c r="BW1315" s="3"/>
      <c r="BX1315" s="3"/>
      <c r="BY1315" s="3"/>
      <c r="BZ1315" s="3"/>
      <c r="CA1315" s="3"/>
      <c r="CB1315" s="3"/>
      <c r="CC1315" s="3"/>
      <c r="CD1315" s="3"/>
      <c r="CE1315" s="3"/>
      <c r="CF1315" s="3"/>
      <c r="CG1315" s="3"/>
      <c r="CH1315" s="3"/>
      <c r="CI1315" s="3"/>
      <c r="CJ1315" s="3"/>
      <c r="CK1315" s="3"/>
      <c r="CL1315" s="3"/>
      <c r="CM1315" s="3"/>
      <c r="CN1315" s="3"/>
      <c r="CO1315" s="3"/>
      <c r="CP1315" s="3"/>
      <c r="CQ1315" s="3"/>
      <c r="CR1315" s="3"/>
      <c r="CS1315" s="3"/>
      <c r="CT1315" s="3"/>
      <c r="CU1315" s="3"/>
      <c r="CV1315" s="3"/>
    </row>
    <row r="1316" spans="1:100" ht="21" customHeight="1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10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4"/>
      <c r="AO1316" s="4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3"/>
      <c r="BH1316" s="3"/>
      <c r="BI1316" s="3"/>
      <c r="BJ1316" s="3"/>
      <c r="BK1316" s="3"/>
      <c r="BL1316" s="3"/>
      <c r="BM1316" s="3"/>
      <c r="BN1316" s="3"/>
      <c r="BO1316" s="3"/>
      <c r="BP1316" s="3"/>
      <c r="BQ1316" s="3"/>
      <c r="BR1316" s="3"/>
      <c r="BS1316" s="3"/>
      <c r="BT1316" s="3"/>
      <c r="BU1316" s="3"/>
      <c r="BV1316" s="3"/>
      <c r="BW1316" s="3"/>
      <c r="BX1316" s="3"/>
      <c r="BY1316" s="3"/>
      <c r="BZ1316" s="3"/>
      <c r="CA1316" s="3"/>
      <c r="CB1316" s="3"/>
      <c r="CC1316" s="3"/>
      <c r="CD1316" s="3"/>
      <c r="CE1316" s="3"/>
      <c r="CF1316" s="3"/>
      <c r="CG1316" s="3"/>
      <c r="CH1316" s="3"/>
      <c r="CI1316" s="3"/>
      <c r="CJ1316" s="3"/>
      <c r="CK1316" s="3"/>
      <c r="CL1316" s="3"/>
      <c r="CM1316" s="3"/>
      <c r="CN1316" s="3"/>
      <c r="CO1316" s="3"/>
      <c r="CP1316" s="3"/>
      <c r="CQ1316" s="3"/>
      <c r="CR1316" s="3"/>
      <c r="CS1316" s="3"/>
      <c r="CT1316" s="3"/>
      <c r="CU1316" s="3"/>
      <c r="CV1316" s="3"/>
    </row>
    <row r="1317" spans="1:100" ht="21" customHeight="1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10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4"/>
      <c r="AO1317" s="4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  <c r="BJ1317" s="3"/>
      <c r="BK1317" s="3"/>
      <c r="BL1317" s="3"/>
      <c r="BM1317" s="3"/>
      <c r="BN1317" s="3"/>
      <c r="BO1317" s="3"/>
      <c r="BP1317" s="3"/>
      <c r="BQ1317" s="3"/>
      <c r="BR1317" s="3"/>
      <c r="BS1317" s="3"/>
      <c r="BT1317" s="3"/>
      <c r="BU1317" s="3"/>
      <c r="BV1317" s="3"/>
      <c r="BW1317" s="3"/>
      <c r="BX1317" s="3"/>
      <c r="BY1317" s="3"/>
      <c r="BZ1317" s="3"/>
      <c r="CA1317" s="3"/>
      <c r="CB1317" s="3"/>
      <c r="CC1317" s="3"/>
      <c r="CD1317" s="3"/>
      <c r="CE1317" s="3"/>
      <c r="CF1317" s="3"/>
      <c r="CG1317" s="3"/>
      <c r="CH1317" s="3"/>
      <c r="CI1317" s="3"/>
      <c r="CJ1317" s="3"/>
      <c r="CK1317" s="3"/>
      <c r="CL1317" s="3"/>
      <c r="CM1317" s="3"/>
      <c r="CN1317" s="3"/>
      <c r="CO1317" s="3"/>
      <c r="CP1317" s="3"/>
      <c r="CQ1317" s="3"/>
      <c r="CR1317" s="3"/>
      <c r="CS1317" s="3"/>
      <c r="CT1317" s="3"/>
      <c r="CU1317" s="3"/>
      <c r="CV1317" s="3"/>
    </row>
    <row r="1318" spans="1:100" ht="21" customHeight="1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10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4"/>
      <c r="AO1318" s="4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3"/>
      <c r="BH1318" s="3"/>
      <c r="BI1318" s="3"/>
      <c r="BJ1318" s="3"/>
      <c r="BK1318" s="3"/>
      <c r="BL1318" s="3"/>
      <c r="BM1318" s="3"/>
      <c r="BN1318" s="3"/>
      <c r="BO1318" s="3"/>
      <c r="BP1318" s="3"/>
      <c r="BQ1318" s="3"/>
      <c r="BR1318" s="3"/>
      <c r="BS1318" s="3"/>
      <c r="BT1318" s="3"/>
      <c r="BU1318" s="3"/>
      <c r="BV1318" s="3"/>
      <c r="BW1318" s="3"/>
      <c r="BX1318" s="3"/>
      <c r="BY1318" s="3"/>
      <c r="BZ1318" s="3"/>
      <c r="CA1318" s="3"/>
      <c r="CB1318" s="3"/>
      <c r="CC1318" s="3"/>
      <c r="CD1318" s="3"/>
      <c r="CE1318" s="3"/>
      <c r="CF1318" s="3"/>
      <c r="CG1318" s="3"/>
      <c r="CH1318" s="3"/>
      <c r="CI1318" s="3"/>
      <c r="CJ1318" s="3"/>
      <c r="CK1318" s="3"/>
      <c r="CL1318" s="3"/>
      <c r="CM1318" s="3"/>
      <c r="CN1318" s="3"/>
      <c r="CO1318" s="3"/>
      <c r="CP1318" s="3"/>
      <c r="CQ1318" s="3"/>
      <c r="CR1318" s="3"/>
      <c r="CS1318" s="3"/>
      <c r="CT1318" s="3"/>
      <c r="CU1318" s="3"/>
      <c r="CV1318" s="3"/>
    </row>
    <row r="1319" spans="1:100" ht="21" customHeight="1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10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4"/>
      <c r="AO1319" s="4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3"/>
      <c r="BH1319" s="3"/>
      <c r="BI1319" s="3"/>
      <c r="BJ1319" s="3"/>
      <c r="BK1319" s="3"/>
      <c r="BL1319" s="3"/>
      <c r="BM1319" s="3"/>
      <c r="BN1319" s="3"/>
      <c r="BO1319" s="3"/>
      <c r="BP1319" s="3"/>
      <c r="BQ1319" s="3"/>
      <c r="BR1319" s="3"/>
      <c r="BS1319" s="3"/>
      <c r="BT1319" s="3"/>
      <c r="BU1319" s="3"/>
      <c r="BV1319" s="3"/>
      <c r="BW1319" s="3"/>
      <c r="BX1319" s="3"/>
      <c r="BY1319" s="3"/>
      <c r="BZ1319" s="3"/>
      <c r="CA1319" s="3"/>
      <c r="CB1319" s="3"/>
      <c r="CC1319" s="3"/>
      <c r="CD1319" s="3"/>
      <c r="CE1319" s="3"/>
      <c r="CF1319" s="3"/>
      <c r="CG1319" s="3"/>
      <c r="CH1319" s="3"/>
      <c r="CI1319" s="3"/>
      <c r="CJ1319" s="3"/>
      <c r="CK1319" s="3"/>
      <c r="CL1319" s="3"/>
      <c r="CM1319" s="3"/>
      <c r="CN1319" s="3"/>
      <c r="CO1319" s="3"/>
      <c r="CP1319" s="3"/>
      <c r="CQ1319" s="3"/>
      <c r="CR1319" s="3"/>
      <c r="CS1319" s="3"/>
      <c r="CT1319" s="3"/>
      <c r="CU1319" s="3"/>
      <c r="CV1319" s="3"/>
    </row>
    <row r="1320" spans="1:100" ht="21" customHeight="1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10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4"/>
      <c r="AO1320" s="4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3"/>
      <c r="BH1320" s="3"/>
      <c r="BI1320" s="3"/>
      <c r="BJ1320" s="3"/>
      <c r="BK1320" s="3"/>
      <c r="BL1320" s="3"/>
      <c r="BM1320" s="3"/>
      <c r="BN1320" s="3"/>
      <c r="BO1320" s="3"/>
      <c r="BP1320" s="3"/>
      <c r="BQ1320" s="3"/>
      <c r="BR1320" s="3"/>
      <c r="BS1320" s="3"/>
      <c r="BT1320" s="3"/>
      <c r="BU1320" s="3"/>
      <c r="BV1320" s="3"/>
      <c r="BW1320" s="3"/>
      <c r="BX1320" s="3"/>
      <c r="BY1320" s="3"/>
      <c r="BZ1320" s="3"/>
      <c r="CA1320" s="3"/>
      <c r="CB1320" s="3"/>
      <c r="CC1320" s="3"/>
      <c r="CD1320" s="3"/>
      <c r="CE1320" s="3"/>
      <c r="CF1320" s="3"/>
      <c r="CG1320" s="3"/>
      <c r="CH1320" s="3"/>
      <c r="CI1320" s="3"/>
      <c r="CJ1320" s="3"/>
      <c r="CK1320" s="3"/>
      <c r="CL1320" s="3"/>
      <c r="CM1320" s="3"/>
      <c r="CN1320" s="3"/>
      <c r="CO1320" s="3"/>
      <c r="CP1320" s="3"/>
      <c r="CQ1320" s="3"/>
      <c r="CR1320" s="3"/>
      <c r="CS1320" s="3"/>
      <c r="CT1320" s="3"/>
      <c r="CU1320" s="3"/>
      <c r="CV1320" s="3"/>
    </row>
    <row r="1321" spans="1:100" ht="21" customHeight="1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10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4"/>
      <c r="AO1321" s="4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  <c r="BJ1321" s="3"/>
      <c r="BK1321" s="3"/>
      <c r="BL1321" s="3"/>
      <c r="BM1321" s="3"/>
      <c r="BN1321" s="3"/>
      <c r="BO1321" s="3"/>
      <c r="BP1321" s="3"/>
      <c r="BQ1321" s="3"/>
      <c r="BR1321" s="3"/>
      <c r="BS1321" s="3"/>
      <c r="BT1321" s="3"/>
      <c r="BU1321" s="3"/>
      <c r="BV1321" s="3"/>
      <c r="BW1321" s="3"/>
      <c r="BX1321" s="3"/>
      <c r="BY1321" s="3"/>
      <c r="BZ1321" s="3"/>
      <c r="CA1321" s="3"/>
      <c r="CB1321" s="3"/>
      <c r="CC1321" s="3"/>
      <c r="CD1321" s="3"/>
      <c r="CE1321" s="3"/>
      <c r="CF1321" s="3"/>
      <c r="CG1321" s="3"/>
      <c r="CH1321" s="3"/>
      <c r="CI1321" s="3"/>
      <c r="CJ1321" s="3"/>
      <c r="CK1321" s="3"/>
      <c r="CL1321" s="3"/>
      <c r="CM1321" s="3"/>
      <c r="CN1321" s="3"/>
      <c r="CO1321" s="3"/>
      <c r="CP1321" s="3"/>
      <c r="CQ1321" s="3"/>
      <c r="CR1321" s="3"/>
      <c r="CS1321" s="3"/>
      <c r="CT1321" s="3"/>
      <c r="CU1321" s="3"/>
      <c r="CV1321" s="3"/>
    </row>
    <row r="1322" spans="1:100" ht="21" customHeight="1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10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4"/>
      <c r="AO1322" s="4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3"/>
      <c r="BH1322" s="3"/>
      <c r="BI1322" s="3"/>
      <c r="BJ1322" s="3"/>
      <c r="BK1322" s="3"/>
      <c r="BL1322" s="3"/>
      <c r="BM1322" s="3"/>
      <c r="BN1322" s="3"/>
      <c r="BO1322" s="3"/>
      <c r="BP1322" s="3"/>
      <c r="BQ1322" s="3"/>
      <c r="BR1322" s="3"/>
      <c r="BS1322" s="3"/>
      <c r="BT1322" s="3"/>
      <c r="BU1322" s="3"/>
      <c r="BV1322" s="3"/>
      <c r="BW1322" s="3"/>
      <c r="BX1322" s="3"/>
      <c r="BY1322" s="3"/>
      <c r="BZ1322" s="3"/>
      <c r="CA1322" s="3"/>
      <c r="CB1322" s="3"/>
      <c r="CC1322" s="3"/>
      <c r="CD1322" s="3"/>
      <c r="CE1322" s="3"/>
      <c r="CF1322" s="3"/>
      <c r="CG1322" s="3"/>
      <c r="CH1322" s="3"/>
      <c r="CI1322" s="3"/>
      <c r="CJ1322" s="3"/>
      <c r="CK1322" s="3"/>
      <c r="CL1322" s="3"/>
      <c r="CM1322" s="3"/>
      <c r="CN1322" s="3"/>
      <c r="CO1322" s="3"/>
      <c r="CP1322" s="3"/>
      <c r="CQ1322" s="3"/>
      <c r="CR1322" s="3"/>
      <c r="CS1322" s="3"/>
      <c r="CT1322" s="3"/>
      <c r="CU1322" s="3"/>
      <c r="CV1322" s="3"/>
    </row>
    <row r="1323" spans="1:100" ht="21" customHeight="1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10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4"/>
      <c r="AO1323" s="4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3"/>
      <c r="BH1323" s="3"/>
      <c r="BI1323" s="3"/>
      <c r="BJ1323" s="3"/>
      <c r="BK1323" s="3"/>
      <c r="BL1323" s="3"/>
      <c r="BM1323" s="3"/>
      <c r="BN1323" s="3"/>
      <c r="BO1323" s="3"/>
      <c r="BP1323" s="3"/>
      <c r="BQ1323" s="3"/>
      <c r="BR1323" s="3"/>
      <c r="BS1323" s="3"/>
      <c r="BT1323" s="3"/>
      <c r="BU1323" s="3"/>
      <c r="BV1323" s="3"/>
      <c r="BW1323" s="3"/>
      <c r="BX1323" s="3"/>
      <c r="BY1323" s="3"/>
      <c r="BZ1323" s="3"/>
      <c r="CA1323" s="3"/>
      <c r="CB1323" s="3"/>
      <c r="CC1323" s="3"/>
      <c r="CD1323" s="3"/>
      <c r="CE1323" s="3"/>
      <c r="CF1323" s="3"/>
      <c r="CG1323" s="3"/>
      <c r="CH1323" s="3"/>
      <c r="CI1323" s="3"/>
      <c r="CJ1323" s="3"/>
      <c r="CK1323" s="3"/>
      <c r="CL1323" s="3"/>
      <c r="CM1323" s="3"/>
      <c r="CN1323" s="3"/>
      <c r="CO1323" s="3"/>
      <c r="CP1323" s="3"/>
      <c r="CQ1323" s="3"/>
      <c r="CR1323" s="3"/>
      <c r="CS1323" s="3"/>
      <c r="CT1323" s="3"/>
      <c r="CU1323" s="3"/>
      <c r="CV1323" s="3"/>
    </row>
    <row r="1324" spans="1:100" ht="21" customHeight="1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10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4"/>
      <c r="AO1324" s="4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3"/>
      <c r="BH1324" s="3"/>
      <c r="BI1324" s="3"/>
      <c r="BJ1324" s="3"/>
      <c r="BK1324" s="3"/>
      <c r="BL1324" s="3"/>
      <c r="BM1324" s="3"/>
      <c r="BN1324" s="3"/>
      <c r="BO1324" s="3"/>
      <c r="BP1324" s="3"/>
      <c r="BQ1324" s="3"/>
      <c r="BR1324" s="3"/>
      <c r="BS1324" s="3"/>
      <c r="BT1324" s="3"/>
      <c r="BU1324" s="3"/>
      <c r="BV1324" s="3"/>
      <c r="BW1324" s="3"/>
      <c r="BX1324" s="3"/>
      <c r="BY1324" s="3"/>
      <c r="BZ1324" s="3"/>
      <c r="CA1324" s="3"/>
      <c r="CB1324" s="3"/>
      <c r="CC1324" s="3"/>
      <c r="CD1324" s="3"/>
      <c r="CE1324" s="3"/>
      <c r="CF1324" s="3"/>
      <c r="CG1324" s="3"/>
      <c r="CH1324" s="3"/>
      <c r="CI1324" s="3"/>
      <c r="CJ1324" s="3"/>
      <c r="CK1324" s="3"/>
      <c r="CL1324" s="3"/>
      <c r="CM1324" s="3"/>
      <c r="CN1324" s="3"/>
      <c r="CO1324" s="3"/>
      <c r="CP1324" s="3"/>
      <c r="CQ1324" s="3"/>
      <c r="CR1324" s="3"/>
      <c r="CS1324" s="3"/>
      <c r="CT1324" s="3"/>
      <c r="CU1324" s="3"/>
      <c r="CV1324" s="3"/>
    </row>
    <row r="1325" spans="1:100" ht="21" customHeight="1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10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4"/>
      <c r="AO1325" s="4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  <c r="BJ1325" s="3"/>
      <c r="BK1325" s="3"/>
      <c r="BL1325" s="3"/>
      <c r="BM1325" s="3"/>
      <c r="BN1325" s="3"/>
      <c r="BO1325" s="3"/>
      <c r="BP1325" s="3"/>
      <c r="BQ1325" s="3"/>
      <c r="BR1325" s="3"/>
      <c r="BS1325" s="3"/>
      <c r="BT1325" s="3"/>
      <c r="BU1325" s="3"/>
      <c r="BV1325" s="3"/>
      <c r="BW1325" s="3"/>
      <c r="BX1325" s="3"/>
      <c r="BY1325" s="3"/>
      <c r="BZ1325" s="3"/>
      <c r="CA1325" s="3"/>
      <c r="CB1325" s="3"/>
      <c r="CC1325" s="3"/>
      <c r="CD1325" s="3"/>
      <c r="CE1325" s="3"/>
      <c r="CF1325" s="3"/>
      <c r="CG1325" s="3"/>
      <c r="CH1325" s="3"/>
      <c r="CI1325" s="3"/>
      <c r="CJ1325" s="3"/>
      <c r="CK1325" s="3"/>
      <c r="CL1325" s="3"/>
      <c r="CM1325" s="3"/>
      <c r="CN1325" s="3"/>
      <c r="CO1325" s="3"/>
      <c r="CP1325" s="3"/>
      <c r="CQ1325" s="3"/>
      <c r="CR1325" s="3"/>
      <c r="CS1325" s="3"/>
      <c r="CT1325" s="3"/>
      <c r="CU1325" s="3"/>
      <c r="CV1325" s="3"/>
    </row>
    <row r="1326" spans="1:100" ht="21" customHeight="1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10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4"/>
      <c r="AO1326" s="4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3"/>
      <c r="BH1326" s="3"/>
      <c r="BI1326" s="3"/>
      <c r="BJ1326" s="3"/>
      <c r="BK1326" s="3"/>
      <c r="BL1326" s="3"/>
      <c r="BM1326" s="3"/>
      <c r="BN1326" s="3"/>
      <c r="BO1326" s="3"/>
      <c r="BP1326" s="3"/>
      <c r="BQ1326" s="3"/>
      <c r="BR1326" s="3"/>
      <c r="BS1326" s="3"/>
      <c r="BT1326" s="3"/>
      <c r="BU1326" s="3"/>
      <c r="BV1326" s="3"/>
      <c r="BW1326" s="3"/>
      <c r="BX1326" s="3"/>
      <c r="BY1326" s="3"/>
      <c r="BZ1326" s="3"/>
      <c r="CA1326" s="3"/>
      <c r="CB1326" s="3"/>
      <c r="CC1326" s="3"/>
      <c r="CD1326" s="3"/>
      <c r="CE1326" s="3"/>
      <c r="CF1326" s="3"/>
      <c r="CG1326" s="3"/>
      <c r="CH1326" s="3"/>
      <c r="CI1326" s="3"/>
      <c r="CJ1326" s="3"/>
      <c r="CK1326" s="3"/>
      <c r="CL1326" s="3"/>
      <c r="CM1326" s="3"/>
      <c r="CN1326" s="3"/>
      <c r="CO1326" s="3"/>
      <c r="CP1326" s="3"/>
      <c r="CQ1326" s="3"/>
      <c r="CR1326" s="3"/>
      <c r="CS1326" s="3"/>
      <c r="CT1326" s="3"/>
      <c r="CU1326" s="3"/>
      <c r="CV1326" s="3"/>
    </row>
    <row r="1327" spans="1:100" ht="21" customHeight="1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10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4"/>
      <c r="AO1327" s="4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3"/>
      <c r="BH1327" s="3"/>
      <c r="BI1327" s="3"/>
      <c r="BJ1327" s="3"/>
      <c r="BK1327" s="3"/>
      <c r="BL1327" s="3"/>
      <c r="BM1327" s="3"/>
      <c r="BN1327" s="3"/>
      <c r="BO1327" s="3"/>
      <c r="BP1327" s="3"/>
      <c r="BQ1327" s="3"/>
      <c r="BR1327" s="3"/>
      <c r="BS1327" s="3"/>
      <c r="BT1327" s="3"/>
      <c r="BU1327" s="3"/>
      <c r="BV1327" s="3"/>
      <c r="BW1327" s="3"/>
      <c r="BX1327" s="3"/>
      <c r="BY1327" s="3"/>
      <c r="BZ1327" s="3"/>
      <c r="CA1327" s="3"/>
      <c r="CB1327" s="3"/>
      <c r="CC1327" s="3"/>
      <c r="CD1327" s="3"/>
      <c r="CE1327" s="3"/>
      <c r="CF1327" s="3"/>
      <c r="CG1327" s="3"/>
      <c r="CH1327" s="3"/>
      <c r="CI1327" s="3"/>
      <c r="CJ1327" s="3"/>
      <c r="CK1327" s="3"/>
      <c r="CL1327" s="3"/>
      <c r="CM1327" s="3"/>
      <c r="CN1327" s="3"/>
      <c r="CO1327" s="3"/>
      <c r="CP1327" s="3"/>
      <c r="CQ1327" s="3"/>
      <c r="CR1327" s="3"/>
      <c r="CS1327" s="3"/>
      <c r="CT1327" s="3"/>
      <c r="CU1327" s="3"/>
      <c r="CV1327" s="3"/>
    </row>
    <row r="1328" spans="1:100" ht="21" customHeight="1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10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4"/>
      <c r="AO1328" s="4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3"/>
      <c r="BH1328" s="3"/>
      <c r="BI1328" s="3"/>
      <c r="BJ1328" s="3"/>
      <c r="BK1328" s="3"/>
      <c r="BL1328" s="3"/>
      <c r="BM1328" s="3"/>
      <c r="BN1328" s="3"/>
      <c r="BO1328" s="3"/>
      <c r="BP1328" s="3"/>
      <c r="BQ1328" s="3"/>
      <c r="BR1328" s="3"/>
      <c r="BS1328" s="3"/>
      <c r="BT1328" s="3"/>
      <c r="BU1328" s="3"/>
      <c r="BV1328" s="3"/>
      <c r="BW1328" s="3"/>
      <c r="BX1328" s="3"/>
      <c r="BY1328" s="3"/>
      <c r="BZ1328" s="3"/>
      <c r="CA1328" s="3"/>
      <c r="CB1328" s="3"/>
      <c r="CC1328" s="3"/>
      <c r="CD1328" s="3"/>
      <c r="CE1328" s="3"/>
      <c r="CF1328" s="3"/>
      <c r="CG1328" s="3"/>
      <c r="CH1328" s="3"/>
      <c r="CI1328" s="3"/>
      <c r="CJ1328" s="3"/>
      <c r="CK1328" s="3"/>
      <c r="CL1328" s="3"/>
      <c r="CM1328" s="3"/>
      <c r="CN1328" s="3"/>
      <c r="CO1328" s="3"/>
      <c r="CP1328" s="3"/>
      <c r="CQ1328" s="3"/>
      <c r="CR1328" s="3"/>
      <c r="CS1328" s="3"/>
      <c r="CT1328" s="3"/>
      <c r="CU1328" s="3"/>
      <c r="CV1328" s="3"/>
    </row>
    <row r="1329" spans="1:100" ht="21" customHeight="1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10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4"/>
      <c r="AO1329" s="4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  <c r="BJ1329" s="3"/>
      <c r="BK1329" s="3"/>
      <c r="BL1329" s="3"/>
      <c r="BM1329" s="3"/>
      <c r="BN1329" s="3"/>
      <c r="BO1329" s="3"/>
      <c r="BP1329" s="3"/>
      <c r="BQ1329" s="3"/>
      <c r="BR1329" s="3"/>
      <c r="BS1329" s="3"/>
      <c r="BT1329" s="3"/>
      <c r="BU1329" s="3"/>
      <c r="BV1329" s="3"/>
      <c r="BW1329" s="3"/>
      <c r="BX1329" s="3"/>
      <c r="BY1329" s="3"/>
      <c r="BZ1329" s="3"/>
      <c r="CA1329" s="3"/>
      <c r="CB1329" s="3"/>
      <c r="CC1329" s="3"/>
      <c r="CD1329" s="3"/>
      <c r="CE1329" s="3"/>
      <c r="CF1329" s="3"/>
      <c r="CG1329" s="3"/>
      <c r="CH1329" s="3"/>
      <c r="CI1329" s="3"/>
      <c r="CJ1329" s="3"/>
      <c r="CK1329" s="3"/>
      <c r="CL1329" s="3"/>
      <c r="CM1329" s="3"/>
      <c r="CN1329" s="3"/>
      <c r="CO1329" s="3"/>
      <c r="CP1329" s="3"/>
      <c r="CQ1329" s="3"/>
      <c r="CR1329" s="3"/>
      <c r="CS1329" s="3"/>
      <c r="CT1329" s="3"/>
      <c r="CU1329" s="3"/>
      <c r="CV1329" s="3"/>
    </row>
    <row r="1330" spans="1:100" ht="21" customHeight="1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10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4"/>
      <c r="AO1330" s="4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3"/>
      <c r="BH1330" s="3"/>
      <c r="BI1330" s="3"/>
      <c r="BJ1330" s="3"/>
      <c r="BK1330" s="3"/>
      <c r="BL1330" s="3"/>
      <c r="BM1330" s="3"/>
      <c r="BN1330" s="3"/>
      <c r="BO1330" s="3"/>
      <c r="BP1330" s="3"/>
      <c r="BQ1330" s="3"/>
      <c r="BR1330" s="3"/>
      <c r="BS1330" s="3"/>
      <c r="BT1330" s="3"/>
      <c r="BU1330" s="3"/>
      <c r="BV1330" s="3"/>
      <c r="BW1330" s="3"/>
      <c r="BX1330" s="3"/>
      <c r="BY1330" s="3"/>
      <c r="BZ1330" s="3"/>
      <c r="CA1330" s="3"/>
      <c r="CB1330" s="3"/>
      <c r="CC1330" s="3"/>
      <c r="CD1330" s="3"/>
      <c r="CE1330" s="3"/>
      <c r="CF1330" s="3"/>
      <c r="CG1330" s="3"/>
      <c r="CH1330" s="3"/>
      <c r="CI1330" s="3"/>
      <c r="CJ1330" s="3"/>
      <c r="CK1330" s="3"/>
      <c r="CL1330" s="3"/>
      <c r="CM1330" s="3"/>
      <c r="CN1330" s="3"/>
      <c r="CO1330" s="3"/>
      <c r="CP1330" s="3"/>
      <c r="CQ1330" s="3"/>
      <c r="CR1330" s="3"/>
      <c r="CS1330" s="3"/>
      <c r="CT1330" s="3"/>
      <c r="CU1330" s="3"/>
      <c r="CV1330" s="3"/>
    </row>
    <row r="1331" spans="1:100" ht="21" customHeight="1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10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4"/>
      <c r="AO1331" s="4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3"/>
      <c r="BH1331" s="3"/>
      <c r="BI1331" s="3"/>
      <c r="BJ1331" s="3"/>
      <c r="BK1331" s="3"/>
      <c r="BL1331" s="3"/>
      <c r="BM1331" s="3"/>
      <c r="BN1331" s="3"/>
      <c r="BO1331" s="3"/>
      <c r="BP1331" s="3"/>
      <c r="BQ1331" s="3"/>
      <c r="BR1331" s="3"/>
      <c r="BS1331" s="3"/>
      <c r="BT1331" s="3"/>
      <c r="BU1331" s="3"/>
      <c r="BV1331" s="3"/>
      <c r="BW1331" s="3"/>
      <c r="BX1331" s="3"/>
      <c r="BY1331" s="3"/>
      <c r="BZ1331" s="3"/>
      <c r="CA1331" s="3"/>
      <c r="CB1331" s="3"/>
      <c r="CC1331" s="3"/>
      <c r="CD1331" s="3"/>
      <c r="CE1331" s="3"/>
      <c r="CF1331" s="3"/>
      <c r="CG1331" s="3"/>
      <c r="CH1331" s="3"/>
      <c r="CI1331" s="3"/>
      <c r="CJ1331" s="3"/>
      <c r="CK1331" s="3"/>
      <c r="CL1331" s="3"/>
      <c r="CM1331" s="3"/>
      <c r="CN1331" s="3"/>
      <c r="CO1331" s="3"/>
      <c r="CP1331" s="3"/>
      <c r="CQ1331" s="3"/>
      <c r="CR1331" s="3"/>
      <c r="CS1331" s="3"/>
      <c r="CT1331" s="3"/>
      <c r="CU1331" s="3"/>
      <c r="CV1331" s="3"/>
    </row>
    <row r="1332" spans="1:100" ht="21" customHeight="1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10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4"/>
      <c r="AO1332" s="4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3"/>
      <c r="BH1332" s="3"/>
      <c r="BI1332" s="3"/>
      <c r="BJ1332" s="3"/>
      <c r="BK1332" s="3"/>
      <c r="BL1332" s="3"/>
      <c r="BM1332" s="3"/>
      <c r="BN1332" s="3"/>
      <c r="BO1332" s="3"/>
      <c r="BP1332" s="3"/>
      <c r="BQ1332" s="3"/>
      <c r="BR1332" s="3"/>
      <c r="BS1332" s="3"/>
      <c r="BT1332" s="3"/>
      <c r="BU1332" s="3"/>
      <c r="BV1332" s="3"/>
      <c r="BW1332" s="3"/>
      <c r="BX1332" s="3"/>
      <c r="BY1332" s="3"/>
      <c r="BZ1332" s="3"/>
      <c r="CA1332" s="3"/>
      <c r="CB1332" s="3"/>
      <c r="CC1332" s="3"/>
      <c r="CD1332" s="3"/>
      <c r="CE1332" s="3"/>
      <c r="CF1332" s="3"/>
      <c r="CG1332" s="3"/>
      <c r="CH1332" s="3"/>
      <c r="CI1332" s="3"/>
      <c r="CJ1332" s="3"/>
      <c r="CK1332" s="3"/>
      <c r="CL1332" s="3"/>
      <c r="CM1332" s="3"/>
      <c r="CN1332" s="3"/>
      <c r="CO1332" s="3"/>
      <c r="CP1332" s="3"/>
      <c r="CQ1332" s="3"/>
      <c r="CR1332" s="3"/>
      <c r="CS1332" s="3"/>
      <c r="CT1332" s="3"/>
      <c r="CU1332" s="3"/>
      <c r="CV1332" s="3"/>
    </row>
    <row r="1333" spans="1:100" ht="21" customHeight="1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10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4"/>
      <c r="AO1333" s="4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  <c r="BJ1333" s="3"/>
      <c r="BK1333" s="3"/>
      <c r="BL1333" s="3"/>
      <c r="BM1333" s="3"/>
      <c r="BN1333" s="3"/>
      <c r="BO1333" s="3"/>
      <c r="BP1333" s="3"/>
      <c r="BQ1333" s="3"/>
      <c r="BR1333" s="3"/>
      <c r="BS1333" s="3"/>
      <c r="BT1333" s="3"/>
      <c r="BU1333" s="3"/>
      <c r="BV1333" s="3"/>
      <c r="BW1333" s="3"/>
      <c r="BX1333" s="3"/>
      <c r="BY1333" s="3"/>
      <c r="BZ1333" s="3"/>
      <c r="CA1333" s="3"/>
      <c r="CB1333" s="3"/>
      <c r="CC1333" s="3"/>
      <c r="CD1333" s="3"/>
      <c r="CE1333" s="3"/>
      <c r="CF1333" s="3"/>
      <c r="CG1333" s="3"/>
      <c r="CH1333" s="3"/>
      <c r="CI1333" s="3"/>
      <c r="CJ1333" s="3"/>
      <c r="CK1333" s="3"/>
      <c r="CL1333" s="3"/>
      <c r="CM1333" s="3"/>
      <c r="CN1333" s="3"/>
      <c r="CO1333" s="3"/>
      <c r="CP1333" s="3"/>
      <c r="CQ1333" s="3"/>
      <c r="CR1333" s="3"/>
      <c r="CS1333" s="3"/>
      <c r="CT1333" s="3"/>
      <c r="CU1333" s="3"/>
      <c r="CV1333" s="3"/>
    </row>
    <row r="1334" spans="1:100" ht="21" customHeight="1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10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4"/>
      <c r="AO1334" s="4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3"/>
      <c r="BH1334" s="3"/>
      <c r="BI1334" s="3"/>
      <c r="BJ1334" s="3"/>
      <c r="BK1334" s="3"/>
      <c r="BL1334" s="3"/>
      <c r="BM1334" s="3"/>
      <c r="BN1334" s="3"/>
      <c r="BO1334" s="3"/>
      <c r="BP1334" s="3"/>
      <c r="BQ1334" s="3"/>
      <c r="BR1334" s="3"/>
      <c r="BS1334" s="3"/>
      <c r="BT1334" s="3"/>
      <c r="BU1334" s="3"/>
      <c r="BV1334" s="3"/>
      <c r="BW1334" s="3"/>
      <c r="BX1334" s="3"/>
      <c r="BY1334" s="3"/>
      <c r="BZ1334" s="3"/>
      <c r="CA1334" s="3"/>
      <c r="CB1334" s="3"/>
      <c r="CC1334" s="3"/>
      <c r="CD1334" s="3"/>
      <c r="CE1334" s="3"/>
      <c r="CF1334" s="3"/>
      <c r="CG1334" s="3"/>
      <c r="CH1334" s="3"/>
      <c r="CI1334" s="3"/>
      <c r="CJ1334" s="3"/>
      <c r="CK1334" s="3"/>
      <c r="CL1334" s="3"/>
      <c r="CM1334" s="3"/>
      <c r="CN1334" s="3"/>
      <c r="CO1334" s="3"/>
      <c r="CP1334" s="3"/>
      <c r="CQ1334" s="3"/>
      <c r="CR1334" s="3"/>
      <c r="CS1334" s="3"/>
      <c r="CT1334" s="3"/>
      <c r="CU1334" s="3"/>
      <c r="CV1334" s="3"/>
    </row>
    <row r="1335" spans="1:100" ht="21" customHeight="1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10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4"/>
      <c r="AO1335" s="4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  <c r="BJ1335" s="3"/>
      <c r="BK1335" s="3"/>
      <c r="BL1335" s="3"/>
      <c r="BM1335" s="3"/>
      <c r="BN1335" s="3"/>
      <c r="BO1335" s="3"/>
      <c r="BP1335" s="3"/>
      <c r="BQ1335" s="3"/>
      <c r="BR1335" s="3"/>
      <c r="BS1335" s="3"/>
      <c r="BT1335" s="3"/>
      <c r="BU1335" s="3"/>
      <c r="BV1335" s="3"/>
      <c r="BW1335" s="3"/>
      <c r="BX1335" s="3"/>
      <c r="BY1335" s="3"/>
      <c r="BZ1335" s="3"/>
      <c r="CA1335" s="3"/>
      <c r="CB1335" s="3"/>
      <c r="CC1335" s="3"/>
      <c r="CD1335" s="3"/>
      <c r="CE1335" s="3"/>
      <c r="CF1335" s="3"/>
      <c r="CG1335" s="3"/>
      <c r="CH1335" s="3"/>
      <c r="CI1335" s="3"/>
      <c r="CJ1335" s="3"/>
      <c r="CK1335" s="3"/>
      <c r="CL1335" s="3"/>
      <c r="CM1335" s="3"/>
      <c r="CN1335" s="3"/>
      <c r="CO1335" s="3"/>
      <c r="CP1335" s="3"/>
      <c r="CQ1335" s="3"/>
      <c r="CR1335" s="3"/>
      <c r="CS1335" s="3"/>
      <c r="CT1335" s="3"/>
      <c r="CU1335" s="3"/>
      <c r="CV1335" s="3"/>
    </row>
    <row r="1336" spans="1:100" ht="21" customHeight="1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10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4"/>
      <c r="AO1336" s="4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  <c r="BJ1336" s="3"/>
      <c r="BK1336" s="3"/>
      <c r="BL1336" s="3"/>
      <c r="BM1336" s="3"/>
      <c r="BN1336" s="3"/>
      <c r="BO1336" s="3"/>
      <c r="BP1336" s="3"/>
      <c r="BQ1336" s="3"/>
      <c r="BR1336" s="3"/>
      <c r="BS1336" s="3"/>
      <c r="BT1336" s="3"/>
      <c r="BU1336" s="3"/>
      <c r="BV1336" s="3"/>
      <c r="BW1336" s="3"/>
      <c r="BX1336" s="3"/>
      <c r="BY1336" s="3"/>
      <c r="BZ1336" s="3"/>
      <c r="CA1336" s="3"/>
      <c r="CB1336" s="3"/>
      <c r="CC1336" s="3"/>
      <c r="CD1336" s="3"/>
      <c r="CE1336" s="3"/>
      <c r="CF1336" s="3"/>
      <c r="CG1336" s="3"/>
      <c r="CH1336" s="3"/>
      <c r="CI1336" s="3"/>
      <c r="CJ1336" s="3"/>
      <c r="CK1336" s="3"/>
      <c r="CL1336" s="3"/>
      <c r="CM1336" s="3"/>
      <c r="CN1336" s="3"/>
      <c r="CO1336" s="3"/>
      <c r="CP1336" s="3"/>
      <c r="CQ1336" s="3"/>
      <c r="CR1336" s="3"/>
      <c r="CS1336" s="3"/>
      <c r="CT1336" s="3"/>
      <c r="CU1336" s="3"/>
      <c r="CV1336" s="3"/>
    </row>
    <row r="1337" spans="1:100" ht="21" customHeight="1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10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4"/>
      <c r="AO1337" s="4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  <c r="BJ1337" s="3"/>
      <c r="BK1337" s="3"/>
      <c r="BL1337" s="3"/>
      <c r="BM1337" s="3"/>
      <c r="BN1337" s="3"/>
      <c r="BO1337" s="3"/>
      <c r="BP1337" s="3"/>
      <c r="BQ1337" s="3"/>
      <c r="BR1337" s="3"/>
      <c r="BS1337" s="3"/>
      <c r="BT1337" s="3"/>
      <c r="BU1337" s="3"/>
      <c r="BV1337" s="3"/>
      <c r="BW1337" s="3"/>
      <c r="BX1337" s="3"/>
      <c r="BY1337" s="3"/>
      <c r="BZ1337" s="3"/>
      <c r="CA1337" s="3"/>
      <c r="CB1337" s="3"/>
      <c r="CC1337" s="3"/>
      <c r="CD1337" s="3"/>
      <c r="CE1337" s="3"/>
      <c r="CF1337" s="3"/>
      <c r="CG1337" s="3"/>
      <c r="CH1337" s="3"/>
      <c r="CI1337" s="3"/>
      <c r="CJ1337" s="3"/>
      <c r="CK1337" s="3"/>
      <c r="CL1337" s="3"/>
      <c r="CM1337" s="3"/>
      <c r="CN1337" s="3"/>
      <c r="CO1337" s="3"/>
      <c r="CP1337" s="3"/>
      <c r="CQ1337" s="3"/>
      <c r="CR1337" s="3"/>
      <c r="CS1337" s="3"/>
      <c r="CT1337" s="3"/>
      <c r="CU1337" s="3"/>
      <c r="CV1337" s="3"/>
    </row>
    <row r="1338" spans="1:100" ht="21" customHeight="1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10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4"/>
      <c r="AO1338" s="4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3"/>
      <c r="BH1338" s="3"/>
      <c r="BI1338" s="3"/>
      <c r="BJ1338" s="3"/>
      <c r="BK1338" s="3"/>
      <c r="BL1338" s="3"/>
      <c r="BM1338" s="3"/>
      <c r="BN1338" s="3"/>
      <c r="BO1338" s="3"/>
      <c r="BP1338" s="3"/>
      <c r="BQ1338" s="3"/>
      <c r="BR1338" s="3"/>
      <c r="BS1338" s="3"/>
      <c r="BT1338" s="3"/>
      <c r="BU1338" s="3"/>
      <c r="BV1338" s="3"/>
      <c r="BW1338" s="3"/>
      <c r="BX1338" s="3"/>
      <c r="BY1338" s="3"/>
      <c r="BZ1338" s="3"/>
      <c r="CA1338" s="3"/>
      <c r="CB1338" s="3"/>
      <c r="CC1338" s="3"/>
      <c r="CD1338" s="3"/>
      <c r="CE1338" s="3"/>
      <c r="CF1338" s="3"/>
      <c r="CG1338" s="3"/>
      <c r="CH1338" s="3"/>
      <c r="CI1338" s="3"/>
      <c r="CJ1338" s="3"/>
      <c r="CK1338" s="3"/>
      <c r="CL1338" s="3"/>
      <c r="CM1338" s="3"/>
      <c r="CN1338" s="3"/>
      <c r="CO1338" s="3"/>
      <c r="CP1338" s="3"/>
      <c r="CQ1338" s="3"/>
      <c r="CR1338" s="3"/>
      <c r="CS1338" s="3"/>
      <c r="CT1338" s="3"/>
      <c r="CU1338" s="3"/>
      <c r="CV1338" s="3"/>
    </row>
    <row r="1339" spans="1:100" ht="21" customHeight="1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10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4"/>
      <c r="AO1339" s="4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3"/>
      <c r="BH1339" s="3"/>
      <c r="BI1339" s="3"/>
      <c r="BJ1339" s="3"/>
      <c r="BK1339" s="3"/>
      <c r="BL1339" s="3"/>
      <c r="BM1339" s="3"/>
      <c r="BN1339" s="3"/>
      <c r="BO1339" s="3"/>
      <c r="BP1339" s="3"/>
      <c r="BQ1339" s="3"/>
      <c r="BR1339" s="3"/>
      <c r="BS1339" s="3"/>
      <c r="BT1339" s="3"/>
      <c r="BU1339" s="3"/>
      <c r="BV1339" s="3"/>
      <c r="BW1339" s="3"/>
      <c r="BX1339" s="3"/>
      <c r="BY1339" s="3"/>
      <c r="BZ1339" s="3"/>
      <c r="CA1339" s="3"/>
      <c r="CB1339" s="3"/>
      <c r="CC1339" s="3"/>
      <c r="CD1339" s="3"/>
      <c r="CE1339" s="3"/>
      <c r="CF1339" s="3"/>
      <c r="CG1339" s="3"/>
      <c r="CH1339" s="3"/>
      <c r="CI1339" s="3"/>
      <c r="CJ1339" s="3"/>
      <c r="CK1339" s="3"/>
      <c r="CL1339" s="3"/>
      <c r="CM1339" s="3"/>
      <c r="CN1339" s="3"/>
      <c r="CO1339" s="3"/>
      <c r="CP1339" s="3"/>
      <c r="CQ1339" s="3"/>
      <c r="CR1339" s="3"/>
      <c r="CS1339" s="3"/>
      <c r="CT1339" s="3"/>
      <c r="CU1339" s="3"/>
      <c r="CV1339" s="3"/>
    </row>
    <row r="1340" spans="1:100" ht="21" customHeight="1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10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4"/>
      <c r="AO1340" s="4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3"/>
      <c r="BH1340" s="3"/>
      <c r="BI1340" s="3"/>
      <c r="BJ1340" s="3"/>
      <c r="BK1340" s="3"/>
      <c r="BL1340" s="3"/>
      <c r="BM1340" s="3"/>
      <c r="BN1340" s="3"/>
      <c r="BO1340" s="3"/>
      <c r="BP1340" s="3"/>
      <c r="BQ1340" s="3"/>
      <c r="BR1340" s="3"/>
      <c r="BS1340" s="3"/>
      <c r="BT1340" s="3"/>
      <c r="BU1340" s="3"/>
      <c r="BV1340" s="3"/>
      <c r="BW1340" s="3"/>
      <c r="BX1340" s="3"/>
      <c r="BY1340" s="3"/>
      <c r="BZ1340" s="3"/>
      <c r="CA1340" s="3"/>
      <c r="CB1340" s="3"/>
      <c r="CC1340" s="3"/>
      <c r="CD1340" s="3"/>
      <c r="CE1340" s="3"/>
      <c r="CF1340" s="3"/>
      <c r="CG1340" s="3"/>
      <c r="CH1340" s="3"/>
      <c r="CI1340" s="3"/>
      <c r="CJ1340" s="3"/>
      <c r="CK1340" s="3"/>
      <c r="CL1340" s="3"/>
      <c r="CM1340" s="3"/>
      <c r="CN1340" s="3"/>
      <c r="CO1340" s="3"/>
      <c r="CP1340" s="3"/>
      <c r="CQ1340" s="3"/>
      <c r="CR1340" s="3"/>
      <c r="CS1340" s="3"/>
      <c r="CT1340" s="3"/>
      <c r="CU1340" s="3"/>
      <c r="CV1340" s="3"/>
    </row>
    <row r="1341" spans="1:100" ht="21" customHeight="1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10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4"/>
      <c r="AO1341" s="4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  <c r="BJ1341" s="3"/>
      <c r="BK1341" s="3"/>
      <c r="BL1341" s="3"/>
      <c r="BM1341" s="3"/>
      <c r="BN1341" s="3"/>
      <c r="BO1341" s="3"/>
      <c r="BP1341" s="3"/>
      <c r="BQ1341" s="3"/>
      <c r="BR1341" s="3"/>
      <c r="BS1341" s="3"/>
      <c r="BT1341" s="3"/>
      <c r="BU1341" s="3"/>
      <c r="BV1341" s="3"/>
      <c r="BW1341" s="3"/>
      <c r="BX1341" s="3"/>
      <c r="BY1341" s="3"/>
      <c r="BZ1341" s="3"/>
      <c r="CA1341" s="3"/>
      <c r="CB1341" s="3"/>
      <c r="CC1341" s="3"/>
      <c r="CD1341" s="3"/>
      <c r="CE1341" s="3"/>
      <c r="CF1341" s="3"/>
      <c r="CG1341" s="3"/>
      <c r="CH1341" s="3"/>
      <c r="CI1341" s="3"/>
      <c r="CJ1341" s="3"/>
      <c r="CK1341" s="3"/>
      <c r="CL1341" s="3"/>
      <c r="CM1341" s="3"/>
      <c r="CN1341" s="3"/>
      <c r="CO1341" s="3"/>
      <c r="CP1341" s="3"/>
      <c r="CQ1341" s="3"/>
      <c r="CR1341" s="3"/>
      <c r="CS1341" s="3"/>
      <c r="CT1341" s="3"/>
      <c r="CU1341" s="3"/>
      <c r="CV1341" s="3"/>
    </row>
    <row r="1342" spans="1:100" ht="21" customHeight="1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10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4"/>
      <c r="AO1342" s="4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3"/>
      <c r="BH1342" s="3"/>
      <c r="BI1342" s="3"/>
      <c r="BJ1342" s="3"/>
      <c r="BK1342" s="3"/>
      <c r="BL1342" s="3"/>
      <c r="BM1342" s="3"/>
      <c r="BN1342" s="3"/>
      <c r="BO1342" s="3"/>
      <c r="BP1342" s="3"/>
      <c r="BQ1342" s="3"/>
      <c r="BR1342" s="3"/>
      <c r="BS1342" s="3"/>
      <c r="BT1342" s="3"/>
      <c r="BU1342" s="3"/>
      <c r="BV1342" s="3"/>
      <c r="BW1342" s="3"/>
      <c r="BX1342" s="3"/>
      <c r="BY1342" s="3"/>
      <c r="BZ1342" s="3"/>
      <c r="CA1342" s="3"/>
      <c r="CB1342" s="3"/>
      <c r="CC1342" s="3"/>
      <c r="CD1342" s="3"/>
      <c r="CE1342" s="3"/>
      <c r="CF1342" s="3"/>
      <c r="CG1342" s="3"/>
      <c r="CH1342" s="3"/>
      <c r="CI1342" s="3"/>
      <c r="CJ1342" s="3"/>
      <c r="CK1342" s="3"/>
      <c r="CL1342" s="3"/>
      <c r="CM1342" s="3"/>
      <c r="CN1342" s="3"/>
      <c r="CO1342" s="3"/>
      <c r="CP1342" s="3"/>
      <c r="CQ1342" s="3"/>
      <c r="CR1342" s="3"/>
      <c r="CS1342" s="3"/>
      <c r="CT1342" s="3"/>
      <c r="CU1342" s="3"/>
      <c r="CV1342" s="3"/>
    </row>
    <row r="1343" spans="1:100" ht="21" customHeight="1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10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4"/>
      <c r="AO1343" s="4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3"/>
      <c r="BH1343" s="3"/>
      <c r="BI1343" s="3"/>
      <c r="BJ1343" s="3"/>
      <c r="BK1343" s="3"/>
      <c r="BL1343" s="3"/>
      <c r="BM1343" s="3"/>
      <c r="BN1343" s="3"/>
      <c r="BO1343" s="3"/>
      <c r="BP1343" s="3"/>
      <c r="BQ1343" s="3"/>
      <c r="BR1343" s="3"/>
      <c r="BS1343" s="3"/>
      <c r="BT1343" s="3"/>
      <c r="BU1343" s="3"/>
      <c r="BV1343" s="3"/>
      <c r="BW1343" s="3"/>
      <c r="BX1343" s="3"/>
      <c r="BY1343" s="3"/>
      <c r="BZ1343" s="3"/>
      <c r="CA1343" s="3"/>
      <c r="CB1343" s="3"/>
      <c r="CC1343" s="3"/>
      <c r="CD1343" s="3"/>
      <c r="CE1343" s="3"/>
      <c r="CF1343" s="3"/>
      <c r="CG1343" s="3"/>
      <c r="CH1343" s="3"/>
      <c r="CI1343" s="3"/>
      <c r="CJ1343" s="3"/>
      <c r="CK1343" s="3"/>
      <c r="CL1343" s="3"/>
      <c r="CM1343" s="3"/>
      <c r="CN1343" s="3"/>
      <c r="CO1343" s="3"/>
      <c r="CP1343" s="3"/>
      <c r="CQ1343" s="3"/>
      <c r="CR1343" s="3"/>
      <c r="CS1343" s="3"/>
      <c r="CT1343" s="3"/>
      <c r="CU1343" s="3"/>
      <c r="CV1343" s="3"/>
    </row>
    <row r="1344" spans="1:100" ht="21" customHeight="1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10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4"/>
      <c r="AO1344" s="4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3"/>
      <c r="BH1344" s="3"/>
      <c r="BI1344" s="3"/>
      <c r="BJ1344" s="3"/>
      <c r="BK1344" s="3"/>
      <c r="BL1344" s="3"/>
      <c r="BM1344" s="3"/>
      <c r="BN1344" s="3"/>
      <c r="BO1344" s="3"/>
      <c r="BP1344" s="3"/>
      <c r="BQ1344" s="3"/>
      <c r="BR1344" s="3"/>
      <c r="BS1344" s="3"/>
      <c r="BT1344" s="3"/>
      <c r="BU1344" s="3"/>
      <c r="BV1344" s="3"/>
      <c r="BW1344" s="3"/>
      <c r="BX1344" s="3"/>
      <c r="BY1344" s="3"/>
      <c r="BZ1344" s="3"/>
      <c r="CA1344" s="3"/>
      <c r="CB1344" s="3"/>
      <c r="CC1344" s="3"/>
      <c r="CD1344" s="3"/>
      <c r="CE1344" s="3"/>
      <c r="CF1344" s="3"/>
      <c r="CG1344" s="3"/>
      <c r="CH1344" s="3"/>
      <c r="CI1344" s="3"/>
      <c r="CJ1344" s="3"/>
      <c r="CK1344" s="3"/>
      <c r="CL1344" s="3"/>
      <c r="CM1344" s="3"/>
      <c r="CN1344" s="3"/>
      <c r="CO1344" s="3"/>
      <c r="CP1344" s="3"/>
      <c r="CQ1344" s="3"/>
      <c r="CR1344" s="3"/>
      <c r="CS1344" s="3"/>
      <c r="CT1344" s="3"/>
      <c r="CU1344" s="3"/>
      <c r="CV1344" s="3"/>
    </row>
    <row r="1345" spans="1:100" ht="21" customHeight="1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10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4"/>
      <c r="AO1345" s="4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  <c r="BJ1345" s="3"/>
      <c r="BK1345" s="3"/>
      <c r="BL1345" s="3"/>
      <c r="BM1345" s="3"/>
      <c r="BN1345" s="3"/>
      <c r="BO1345" s="3"/>
      <c r="BP1345" s="3"/>
      <c r="BQ1345" s="3"/>
      <c r="BR1345" s="3"/>
      <c r="BS1345" s="3"/>
      <c r="BT1345" s="3"/>
      <c r="BU1345" s="3"/>
      <c r="BV1345" s="3"/>
      <c r="BW1345" s="3"/>
      <c r="BX1345" s="3"/>
      <c r="BY1345" s="3"/>
      <c r="BZ1345" s="3"/>
      <c r="CA1345" s="3"/>
      <c r="CB1345" s="3"/>
      <c r="CC1345" s="3"/>
      <c r="CD1345" s="3"/>
      <c r="CE1345" s="3"/>
      <c r="CF1345" s="3"/>
      <c r="CG1345" s="3"/>
      <c r="CH1345" s="3"/>
      <c r="CI1345" s="3"/>
      <c r="CJ1345" s="3"/>
      <c r="CK1345" s="3"/>
      <c r="CL1345" s="3"/>
      <c r="CM1345" s="3"/>
      <c r="CN1345" s="3"/>
      <c r="CO1345" s="3"/>
      <c r="CP1345" s="3"/>
      <c r="CQ1345" s="3"/>
      <c r="CR1345" s="3"/>
      <c r="CS1345" s="3"/>
      <c r="CT1345" s="3"/>
      <c r="CU1345" s="3"/>
      <c r="CV1345" s="3"/>
    </row>
    <row r="1346" spans="1:100" ht="21" customHeight="1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10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4"/>
      <c r="AO1346" s="4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3"/>
      <c r="BH1346" s="3"/>
      <c r="BI1346" s="3"/>
      <c r="BJ1346" s="3"/>
      <c r="BK1346" s="3"/>
      <c r="BL1346" s="3"/>
      <c r="BM1346" s="3"/>
      <c r="BN1346" s="3"/>
      <c r="BO1346" s="3"/>
      <c r="BP1346" s="3"/>
      <c r="BQ1346" s="3"/>
      <c r="BR1346" s="3"/>
      <c r="BS1346" s="3"/>
      <c r="BT1346" s="3"/>
      <c r="BU1346" s="3"/>
      <c r="BV1346" s="3"/>
      <c r="BW1346" s="3"/>
      <c r="BX1346" s="3"/>
      <c r="BY1346" s="3"/>
      <c r="BZ1346" s="3"/>
      <c r="CA1346" s="3"/>
      <c r="CB1346" s="3"/>
      <c r="CC1346" s="3"/>
      <c r="CD1346" s="3"/>
      <c r="CE1346" s="3"/>
      <c r="CF1346" s="3"/>
      <c r="CG1346" s="3"/>
      <c r="CH1346" s="3"/>
      <c r="CI1346" s="3"/>
      <c r="CJ1346" s="3"/>
      <c r="CK1346" s="3"/>
      <c r="CL1346" s="3"/>
      <c r="CM1346" s="3"/>
      <c r="CN1346" s="3"/>
      <c r="CO1346" s="3"/>
      <c r="CP1346" s="3"/>
      <c r="CQ1346" s="3"/>
      <c r="CR1346" s="3"/>
      <c r="CS1346" s="3"/>
      <c r="CT1346" s="3"/>
      <c r="CU1346" s="3"/>
      <c r="CV1346" s="3"/>
    </row>
    <row r="1347" spans="1:100" ht="21" customHeight="1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10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4"/>
      <c r="AO1347" s="4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3"/>
      <c r="BH1347" s="3"/>
      <c r="BI1347" s="3"/>
      <c r="BJ1347" s="3"/>
      <c r="BK1347" s="3"/>
      <c r="BL1347" s="3"/>
      <c r="BM1347" s="3"/>
      <c r="BN1347" s="3"/>
      <c r="BO1347" s="3"/>
      <c r="BP1347" s="3"/>
      <c r="BQ1347" s="3"/>
      <c r="BR1347" s="3"/>
      <c r="BS1347" s="3"/>
      <c r="BT1347" s="3"/>
      <c r="BU1347" s="3"/>
      <c r="BV1347" s="3"/>
      <c r="BW1347" s="3"/>
      <c r="BX1347" s="3"/>
      <c r="BY1347" s="3"/>
      <c r="BZ1347" s="3"/>
      <c r="CA1347" s="3"/>
      <c r="CB1347" s="3"/>
      <c r="CC1347" s="3"/>
      <c r="CD1347" s="3"/>
      <c r="CE1347" s="3"/>
      <c r="CF1347" s="3"/>
      <c r="CG1347" s="3"/>
      <c r="CH1347" s="3"/>
      <c r="CI1347" s="3"/>
      <c r="CJ1347" s="3"/>
      <c r="CK1347" s="3"/>
      <c r="CL1347" s="3"/>
      <c r="CM1347" s="3"/>
      <c r="CN1347" s="3"/>
      <c r="CO1347" s="3"/>
      <c r="CP1347" s="3"/>
      <c r="CQ1347" s="3"/>
      <c r="CR1347" s="3"/>
      <c r="CS1347" s="3"/>
      <c r="CT1347" s="3"/>
      <c r="CU1347" s="3"/>
      <c r="CV1347" s="3"/>
    </row>
    <row r="1348" spans="1:100" ht="21" customHeight="1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10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4"/>
      <c r="AO1348" s="4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3"/>
      <c r="BH1348" s="3"/>
      <c r="BI1348" s="3"/>
      <c r="BJ1348" s="3"/>
      <c r="BK1348" s="3"/>
      <c r="BL1348" s="3"/>
      <c r="BM1348" s="3"/>
      <c r="BN1348" s="3"/>
      <c r="BO1348" s="3"/>
      <c r="BP1348" s="3"/>
      <c r="BQ1348" s="3"/>
      <c r="BR1348" s="3"/>
      <c r="BS1348" s="3"/>
      <c r="BT1348" s="3"/>
      <c r="BU1348" s="3"/>
      <c r="BV1348" s="3"/>
      <c r="BW1348" s="3"/>
      <c r="BX1348" s="3"/>
      <c r="BY1348" s="3"/>
      <c r="BZ1348" s="3"/>
      <c r="CA1348" s="3"/>
      <c r="CB1348" s="3"/>
      <c r="CC1348" s="3"/>
      <c r="CD1348" s="3"/>
      <c r="CE1348" s="3"/>
      <c r="CF1348" s="3"/>
      <c r="CG1348" s="3"/>
      <c r="CH1348" s="3"/>
      <c r="CI1348" s="3"/>
      <c r="CJ1348" s="3"/>
      <c r="CK1348" s="3"/>
      <c r="CL1348" s="3"/>
      <c r="CM1348" s="3"/>
      <c r="CN1348" s="3"/>
      <c r="CO1348" s="3"/>
      <c r="CP1348" s="3"/>
      <c r="CQ1348" s="3"/>
      <c r="CR1348" s="3"/>
      <c r="CS1348" s="3"/>
      <c r="CT1348" s="3"/>
      <c r="CU1348" s="3"/>
      <c r="CV1348" s="3"/>
    </row>
    <row r="1349" spans="1:100" ht="21" customHeight="1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10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4"/>
      <c r="AO1349" s="4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  <c r="BJ1349" s="3"/>
      <c r="BK1349" s="3"/>
      <c r="BL1349" s="3"/>
      <c r="BM1349" s="3"/>
      <c r="BN1349" s="3"/>
      <c r="BO1349" s="3"/>
      <c r="BP1349" s="3"/>
      <c r="BQ1349" s="3"/>
      <c r="BR1349" s="3"/>
      <c r="BS1349" s="3"/>
      <c r="BT1349" s="3"/>
      <c r="BU1349" s="3"/>
      <c r="BV1349" s="3"/>
      <c r="BW1349" s="3"/>
      <c r="BX1349" s="3"/>
      <c r="BY1349" s="3"/>
      <c r="BZ1349" s="3"/>
      <c r="CA1349" s="3"/>
      <c r="CB1349" s="3"/>
      <c r="CC1349" s="3"/>
      <c r="CD1349" s="3"/>
      <c r="CE1349" s="3"/>
      <c r="CF1349" s="3"/>
      <c r="CG1349" s="3"/>
      <c r="CH1349" s="3"/>
      <c r="CI1349" s="3"/>
      <c r="CJ1349" s="3"/>
      <c r="CK1349" s="3"/>
      <c r="CL1349" s="3"/>
      <c r="CM1349" s="3"/>
      <c r="CN1349" s="3"/>
      <c r="CO1349" s="3"/>
      <c r="CP1349" s="3"/>
      <c r="CQ1349" s="3"/>
      <c r="CR1349" s="3"/>
      <c r="CS1349" s="3"/>
      <c r="CT1349" s="3"/>
      <c r="CU1349" s="3"/>
      <c r="CV1349" s="3"/>
    </row>
    <row r="1350" spans="1:100" ht="21" customHeight="1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10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4"/>
      <c r="AO1350" s="4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3"/>
      <c r="BH1350" s="3"/>
      <c r="BI1350" s="3"/>
      <c r="BJ1350" s="3"/>
      <c r="BK1350" s="3"/>
      <c r="BL1350" s="3"/>
      <c r="BM1350" s="3"/>
      <c r="BN1350" s="3"/>
      <c r="BO1350" s="3"/>
      <c r="BP1350" s="3"/>
      <c r="BQ1350" s="3"/>
      <c r="BR1350" s="3"/>
      <c r="BS1350" s="3"/>
      <c r="BT1350" s="3"/>
      <c r="BU1350" s="3"/>
      <c r="BV1350" s="3"/>
      <c r="BW1350" s="3"/>
      <c r="BX1350" s="3"/>
      <c r="BY1350" s="3"/>
      <c r="BZ1350" s="3"/>
      <c r="CA1350" s="3"/>
      <c r="CB1350" s="3"/>
      <c r="CC1350" s="3"/>
      <c r="CD1350" s="3"/>
      <c r="CE1350" s="3"/>
      <c r="CF1350" s="3"/>
      <c r="CG1350" s="3"/>
      <c r="CH1350" s="3"/>
      <c r="CI1350" s="3"/>
      <c r="CJ1350" s="3"/>
      <c r="CK1350" s="3"/>
      <c r="CL1350" s="3"/>
      <c r="CM1350" s="3"/>
      <c r="CN1350" s="3"/>
      <c r="CO1350" s="3"/>
      <c r="CP1350" s="3"/>
      <c r="CQ1350" s="3"/>
      <c r="CR1350" s="3"/>
      <c r="CS1350" s="3"/>
      <c r="CT1350" s="3"/>
      <c r="CU1350" s="3"/>
      <c r="CV1350" s="3"/>
    </row>
    <row r="1351" spans="1:100" ht="21" customHeight="1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10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4"/>
      <c r="AO1351" s="4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3"/>
      <c r="BH1351" s="3"/>
      <c r="BI1351" s="3"/>
      <c r="BJ1351" s="3"/>
      <c r="BK1351" s="3"/>
      <c r="BL1351" s="3"/>
      <c r="BM1351" s="3"/>
      <c r="BN1351" s="3"/>
      <c r="BO1351" s="3"/>
      <c r="BP1351" s="3"/>
      <c r="BQ1351" s="3"/>
      <c r="BR1351" s="3"/>
      <c r="BS1351" s="3"/>
      <c r="BT1351" s="3"/>
      <c r="BU1351" s="3"/>
      <c r="BV1351" s="3"/>
      <c r="BW1351" s="3"/>
      <c r="BX1351" s="3"/>
      <c r="BY1351" s="3"/>
      <c r="BZ1351" s="3"/>
      <c r="CA1351" s="3"/>
      <c r="CB1351" s="3"/>
      <c r="CC1351" s="3"/>
      <c r="CD1351" s="3"/>
      <c r="CE1351" s="3"/>
      <c r="CF1351" s="3"/>
      <c r="CG1351" s="3"/>
      <c r="CH1351" s="3"/>
      <c r="CI1351" s="3"/>
      <c r="CJ1351" s="3"/>
      <c r="CK1351" s="3"/>
      <c r="CL1351" s="3"/>
      <c r="CM1351" s="3"/>
      <c r="CN1351" s="3"/>
      <c r="CO1351" s="3"/>
      <c r="CP1351" s="3"/>
      <c r="CQ1351" s="3"/>
      <c r="CR1351" s="3"/>
      <c r="CS1351" s="3"/>
      <c r="CT1351" s="3"/>
      <c r="CU1351" s="3"/>
      <c r="CV1351" s="3"/>
    </row>
    <row r="1352" spans="1:100" ht="21" customHeight="1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10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4"/>
      <c r="AO1352" s="4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3"/>
      <c r="BH1352" s="3"/>
      <c r="BI1352" s="3"/>
      <c r="BJ1352" s="3"/>
      <c r="BK1352" s="3"/>
      <c r="BL1352" s="3"/>
      <c r="BM1352" s="3"/>
      <c r="BN1352" s="3"/>
      <c r="BO1352" s="3"/>
      <c r="BP1352" s="3"/>
      <c r="BQ1352" s="3"/>
      <c r="BR1352" s="3"/>
      <c r="BS1352" s="3"/>
      <c r="BT1352" s="3"/>
      <c r="BU1352" s="3"/>
      <c r="BV1352" s="3"/>
      <c r="BW1352" s="3"/>
      <c r="BX1352" s="3"/>
      <c r="BY1352" s="3"/>
      <c r="BZ1352" s="3"/>
      <c r="CA1352" s="3"/>
      <c r="CB1352" s="3"/>
      <c r="CC1352" s="3"/>
      <c r="CD1352" s="3"/>
      <c r="CE1352" s="3"/>
      <c r="CF1352" s="3"/>
      <c r="CG1352" s="3"/>
      <c r="CH1352" s="3"/>
      <c r="CI1352" s="3"/>
      <c r="CJ1352" s="3"/>
      <c r="CK1352" s="3"/>
      <c r="CL1352" s="3"/>
      <c r="CM1352" s="3"/>
      <c r="CN1352" s="3"/>
      <c r="CO1352" s="3"/>
      <c r="CP1352" s="3"/>
      <c r="CQ1352" s="3"/>
      <c r="CR1352" s="3"/>
      <c r="CS1352" s="3"/>
      <c r="CT1352" s="3"/>
      <c r="CU1352" s="3"/>
      <c r="CV1352" s="3"/>
    </row>
    <row r="1353" spans="1:100" ht="21" customHeight="1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10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4"/>
      <c r="AO1353" s="4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  <c r="BJ1353" s="3"/>
      <c r="BK1353" s="3"/>
      <c r="BL1353" s="3"/>
      <c r="BM1353" s="3"/>
      <c r="BN1353" s="3"/>
      <c r="BO1353" s="3"/>
      <c r="BP1353" s="3"/>
      <c r="BQ1353" s="3"/>
      <c r="BR1353" s="3"/>
      <c r="BS1353" s="3"/>
      <c r="BT1353" s="3"/>
      <c r="BU1353" s="3"/>
      <c r="BV1353" s="3"/>
      <c r="BW1353" s="3"/>
      <c r="BX1353" s="3"/>
      <c r="BY1353" s="3"/>
      <c r="BZ1353" s="3"/>
      <c r="CA1353" s="3"/>
      <c r="CB1353" s="3"/>
      <c r="CC1353" s="3"/>
      <c r="CD1353" s="3"/>
      <c r="CE1353" s="3"/>
      <c r="CF1353" s="3"/>
      <c r="CG1353" s="3"/>
      <c r="CH1353" s="3"/>
      <c r="CI1353" s="3"/>
      <c r="CJ1353" s="3"/>
      <c r="CK1353" s="3"/>
      <c r="CL1353" s="3"/>
      <c r="CM1353" s="3"/>
      <c r="CN1353" s="3"/>
      <c r="CO1353" s="3"/>
      <c r="CP1353" s="3"/>
      <c r="CQ1353" s="3"/>
      <c r="CR1353" s="3"/>
      <c r="CS1353" s="3"/>
      <c r="CT1353" s="3"/>
      <c r="CU1353" s="3"/>
      <c r="CV1353" s="3"/>
    </row>
    <row r="1354" spans="1:100" ht="21" customHeight="1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10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4"/>
      <c r="AO1354" s="4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3"/>
      <c r="BH1354" s="3"/>
      <c r="BI1354" s="3"/>
      <c r="BJ1354" s="3"/>
      <c r="BK1354" s="3"/>
      <c r="BL1354" s="3"/>
      <c r="BM1354" s="3"/>
      <c r="BN1354" s="3"/>
      <c r="BO1354" s="3"/>
      <c r="BP1354" s="3"/>
      <c r="BQ1354" s="3"/>
      <c r="BR1354" s="3"/>
      <c r="BS1354" s="3"/>
      <c r="BT1354" s="3"/>
      <c r="BU1354" s="3"/>
      <c r="BV1354" s="3"/>
      <c r="BW1354" s="3"/>
      <c r="BX1354" s="3"/>
      <c r="BY1354" s="3"/>
      <c r="BZ1354" s="3"/>
      <c r="CA1354" s="3"/>
      <c r="CB1354" s="3"/>
      <c r="CC1354" s="3"/>
      <c r="CD1354" s="3"/>
      <c r="CE1354" s="3"/>
      <c r="CF1354" s="3"/>
      <c r="CG1354" s="3"/>
      <c r="CH1354" s="3"/>
      <c r="CI1354" s="3"/>
      <c r="CJ1354" s="3"/>
      <c r="CK1354" s="3"/>
      <c r="CL1354" s="3"/>
      <c r="CM1354" s="3"/>
      <c r="CN1354" s="3"/>
      <c r="CO1354" s="3"/>
      <c r="CP1354" s="3"/>
      <c r="CQ1354" s="3"/>
      <c r="CR1354" s="3"/>
      <c r="CS1354" s="3"/>
      <c r="CT1354" s="3"/>
      <c r="CU1354" s="3"/>
      <c r="CV1354" s="3"/>
    </row>
    <row r="1355" spans="1:100" ht="21" customHeight="1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10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4"/>
      <c r="AO1355" s="4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3"/>
      <c r="BH1355" s="3"/>
      <c r="BI1355" s="3"/>
      <c r="BJ1355" s="3"/>
      <c r="BK1355" s="3"/>
      <c r="BL1355" s="3"/>
      <c r="BM1355" s="3"/>
      <c r="BN1355" s="3"/>
      <c r="BO1355" s="3"/>
      <c r="BP1355" s="3"/>
      <c r="BQ1355" s="3"/>
      <c r="BR1355" s="3"/>
      <c r="BS1355" s="3"/>
      <c r="BT1355" s="3"/>
      <c r="BU1355" s="3"/>
      <c r="BV1355" s="3"/>
      <c r="BW1355" s="3"/>
      <c r="BX1355" s="3"/>
      <c r="BY1355" s="3"/>
      <c r="BZ1355" s="3"/>
      <c r="CA1355" s="3"/>
      <c r="CB1355" s="3"/>
      <c r="CC1355" s="3"/>
      <c r="CD1355" s="3"/>
      <c r="CE1355" s="3"/>
      <c r="CF1355" s="3"/>
      <c r="CG1355" s="3"/>
      <c r="CH1355" s="3"/>
      <c r="CI1355" s="3"/>
      <c r="CJ1355" s="3"/>
      <c r="CK1355" s="3"/>
      <c r="CL1355" s="3"/>
      <c r="CM1355" s="3"/>
      <c r="CN1355" s="3"/>
      <c r="CO1355" s="3"/>
      <c r="CP1355" s="3"/>
      <c r="CQ1355" s="3"/>
      <c r="CR1355" s="3"/>
      <c r="CS1355" s="3"/>
      <c r="CT1355" s="3"/>
      <c r="CU1355" s="3"/>
      <c r="CV1355" s="3"/>
    </row>
    <row r="1356" spans="1:100" ht="21" customHeight="1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10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4"/>
      <c r="AO1356" s="4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3"/>
      <c r="BH1356" s="3"/>
      <c r="BI1356" s="3"/>
      <c r="BJ1356" s="3"/>
      <c r="BK1356" s="3"/>
      <c r="BL1356" s="3"/>
      <c r="BM1356" s="3"/>
      <c r="BN1356" s="3"/>
      <c r="BO1356" s="3"/>
      <c r="BP1356" s="3"/>
      <c r="BQ1356" s="3"/>
      <c r="BR1356" s="3"/>
      <c r="BS1356" s="3"/>
      <c r="BT1356" s="3"/>
      <c r="BU1356" s="3"/>
      <c r="BV1356" s="3"/>
      <c r="BW1356" s="3"/>
      <c r="BX1356" s="3"/>
      <c r="BY1356" s="3"/>
      <c r="BZ1356" s="3"/>
      <c r="CA1356" s="3"/>
      <c r="CB1356" s="3"/>
      <c r="CC1356" s="3"/>
      <c r="CD1356" s="3"/>
      <c r="CE1356" s="3"/>
      <c r="CF1356" s="3"/>
      <c r="CG1356" s="3"/>
      <c r="CH1356" s="3"/>
      <c r="CI1356" s="3"/>
      <c r="CJ1356" s="3"/>
      <c r="CK1356" s="3"/>
      <c r="CL1356" s="3"/>
      <c r="CM1356" s="3"/>
      <c r="CN1356" s="3"/>
      <c r="CO1356" s="3"/>
      <c r="CP1356" s="3"/>
      <c r="CQ1356" s="3"/>
      <c r="CR1356" s="3"/>
      <c r="CS1356" s="3"/>
      <c r="CT1356" s="3"/>
      <c r="CU1356" s="3"/>
      <c r="CV1356" s="3"/>
    </row>
    <row r="1357" spans="1:100" ht="21" customHeight="1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10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4"/>
      <c r="AO1357" s="4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  <c r="BJ1357" s="3"/>
      <c r="BK1357" s="3"/>
      <c r="BL1357" s="3"/>
      <c r="BM1357" s="3"/>
      <c r="BN1357" s="3"/>
      <c r="BO1357" s="3"/>
      <c r="BP1357" s="3"/>
      <c r="BQ1357" s="3"/>
      <c r="BR1357" s="3"/>
      <c r="BS1357" s="3"/>
      <c r="BT1357" s="3"/>
      <c r="BU1357" s="3"/>
      <c r="BV1357" s="3"/>
      <c r="BW1357" s="3"/>
      <c r="BX1357" s="3"/>
      <c r="BY1357" s="3"/>
      <c r="BZ1357" s="3"/>
      <c r="CA1357" s="3"/>
      <c r="CB1357" s="3"/>
      <c r="CC1357" s="3"/>
      <c r="CD1357" s="3"/>
      <c r="CE1357" s="3"/>
      <c r="CF1357" s="3"/>
      <c r="CG1357" s="3"/>
      <c r="CH1357" s="3"/>
      <c r="CI1357" s="3"/>
      <c r="CJ1357" s="3"/>
      <c r="CK1357" s="3"/>
      <c r="CL1357" s="3"/>
      <c r="CM1357" s="3"/>
      <c r="CN1357" s="3"/>
      <c r="CO1357" s="3"/>
      <c r="CP1357" s="3"/>
      <c r="CQ1357" s="3"/>
      <c r="CR1357" s="3"/>
      <c r="CS1357" s="3"/>
      <c r="CT1357" s="3"/>
      <c r="CU1357" s="3"/>
      <c r="CV1357" s="3"/>
    </row>
    <row r="1358" spans="1:100" ht="21" customHeight="1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10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4"/>
      <c r="AO1358" s="4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3"/>
      <c r="BH1358" s="3"/>
      <c r="BI1358" s="3"/>
      <c r="BJ1358" s="3"/>
      <c r="BK1358" s="3"/>
      <c r="BL1358" s="3"/>
      <c r="BM1358" s="3"/>
      <c r="BN1358" s="3"/>
      <c r="BO1358" s="3"/>
      <c r="BP1358" s="3"/>
      <c r="BQ1358" s="3"/>
      <c r="BR1358" s="3"/>
      <c r="BS1358" s="3"/>
      <c r="BT1358" s="3"/>
      <c r="BU1358" s="3"/>
      <c r="BV1358" s="3"/>
      <c r="BW1358" s="3"/>
      <c r="BX1358" s="3"/>
      <c r="BY1358" s="3"/>
      <c r="BZ1358" s="3"/>
      <c r="CA1358" s="3"/>
      <c r="CB1358" s="3"/>
      <c r="CC1358" s="3"/>
      <c r="CD1358" s="3"/>
      <c r="CE1358" s="3"/>
      <c r="CF1358" s="3"/>
      <c r="CG1358" s="3"/>
      <c r="CH1358" s="3"/>
      <c r="CI1358" s="3"/>
      <c r="CJ1358" s="3"/>
      <c r="CK1358" s="3"/>
      <c r="CL1358" s="3"/>
      <c r="CM1358" s="3"/>
      <c r="CN1358" s="3"/>
      <c r="CO1358" s="3"/>
      <c r="CP1358" s="3"/>
      <c r="CQ1358" s="3"/>
      <c r="CR1358" s="3"/>
      <c r="CS1358" s="3"/>
      <c r="CT1358" s="3"/>
      <c r="CU1358" s="3"/>
      <c r="CV1358" s="3"/>
    </row>
    <row r="1359" spans="1:100" ht="21" customHeight="1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10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4"/>
      <c r="AO1359" s="4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3"/>
      <c r="BH1359" s="3"/>
      <c r="BI1359" s="3"/>
      <c r="BJ1359" s="3"/>
      <c r="BK1359" s="3"/>
      <c r="BL1359" s="3"/>
      <c r="BM1359" s="3"/>
      <c r="BN1359" s="3"/>
      <c r="BO1359" s="3"/>
      <c r="BP1359" s="3"/>
      <c r="BQ1359" s="3"/>
      <c r="BR1359" s="3"/>
      <c r="BS1359" s="3"/>
      <c r="BT1359" s="3"/>
      <c r="BU1359" s="3"/>
      <c r="BV1359" s="3"/>
      <c r="BW1359" s="3"/>
      <c r="BX1359" s="3"/>
      <c r="BY1359" s="3"/>
      <c r="BZ1359" s="3"/>
      <c r="CA1359" s="3"/>
      <c r="CB1359" s="3"/>
      <c r="CC1359" s="3"/>
      <c r="CD1359" s="3"/>
      <c r="CE1359" s="3"/>
      <c r="CF1359" s="3"/>
      <c r="CG1359" s="3"/>
      <c r="CH1359" s="3"/>
      <c r="CI1359" s="3"/>
      <c r="CJ1359" s="3"/>
      <c r="CK1359" s="3"/>
      <c r="CL1359" s="3"/>
      <c r="CM1359" s="3"/>
      <c r="CN1359" s="3"/>
      <c r="CO1359" s="3"/>
      <c r="CP1359" s="3"/>
      <c r="CQ1359" s="3"/>
      <c r="CR1359" s="3"/>
      <c r="CS1359" s="3"/>
      <c r="CT1359" s="3"/>
      <c r="CU1359" s="3"/>
      <c r="CV1359" s="3"/>
    </row>
    <row r="1360" spans="1:100" ht="21" customHeight="1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10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4"/>
      <c r="AO1360" s="4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3"/>
      <c r="BH1360" s="3"/>
      <c r="BI1360" s="3"/>
      <c r="BJ1360" s="3"/>
      <c r="BK1360" s="3"/>
      <c r="BL1360" s="3"/>
      <c r="BM1360" s="3"/>
      <c r="BN1360" s="3"/>
      <c r="BO1360" s="3"/>
      <c r="BP1360" s="3"/>
      <c r="BQ1360" s="3"/>
      <c r="BR1360" s="3"/>
      <c r="BS1360" s="3"/>
      <c r="BT1360" s="3"/>
      <c r="BU1360" s="3"/>
      <c r="BV1360" s="3"/>
      <c r="BW1360" s="3"/>
      <c r="BX1360" s="3"/>
      <c r="BY1360" s="3"/>
      <c r="BZ1360" s="3"/>
      <c r="CA1360" s="3"/>
      <c r="CB1360" s="3"/>
      <c r="CC1360" s="3"/>
      <c r="CD1360" s="3"/>
      <c r="CE1360" s="3"/>
      <c r="CF1360" s="3"/>
      <c r="CG1360" s="3"/>
      <c r="CH1360" s="3"/>
      <c r="CI1360" s="3"/>
      <c r="CJ1360" s="3"/>
      <c r="CK1360" s="3"/>
      <c r="CL1360" s="3"/>
      <c r="CM1360" s="3"/>
      <c r="CN1360" s="3"/>
      <c r="CO1360" s="3"/>
      <c r="CP1360" s="3"/>
      <c r="CQ1360" s="3"/>
      <c r="CR1360" s="3"/>
      <c r="CS1360" s="3"/>
      <c r="CT1360" s="3"/>
      <c r="CU1360" s="3"/>
      <c r="CV1360" s="3"/>
    </row>
    <row r="1361" spans="1:100" ht="21" customHeight="1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10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4"/>
      <c r="AO1361" s="4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  <c r="BJ1361" s="3"/>
      <c r="BK1361" s="3"/>
      <c r="BL1361" s="3"/>
      <c r="BM1361" s="3"/>
      <c r="BN1361" s="3"/>
      <c r="BO1361" s="3"/>
      <c r="BP1361" s="3"/>
      <c r="BQ1361" s="3"/>
      <c r="BR1361" s="3"/>
      <c r="BS1361" s="3"/>
      <c r="BT1361" s="3"/>
      <c r="BU1361" s="3"/>
      <c r="BV1361" s="3"/>
      <c r="BW1361" s="3"/>
      <c r="BX1361" s="3"/>
      <c r="BY1361" s="3"/>
      <c r="BZ1361" s="3"/>
      <c r="CA1361" s="3"/>
      <c r="CB1361" s="3"/>
      <c r="CC1361" s="3"/>
      <c r="CD1361" s="3"/>
      <c r="CE1361" s="3"/>
      <c r="CF1361" s="3"/>
      <c r="CG1361" s="3"/>
      <c r="CH1361" s="3"/>
      <c r="CI1361" s="3"/>
      <c r="CJ1361" s="3"/>
      <c r="CK1361" s="3"/>
      <c r="CL1361" s="3"/>
      <c r="CM1361" s="3"/>
      <c r="CN1361" s="3"/>
      <c r="CO1361" s="3"/>
      <c r="CP1361" s="3"/>
      <c r="CQ1361" s="3"/>
      <c r="CR1361" s="3"/>
      <c r="CS1361" s="3"/>
      <c r="CT1361" s="3"/>
      <c r="CU1361" s="3"/>
      <c r="CV1361" s="3"/>
    </row>
    <row r="1362" spans="1:100" ht="21" customHeight="1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10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4"/>
      <c r="AO1362" s="4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3"/>
      <c r="BH1362" s="3"/>
      <c r="BI1362" s="3"/>
      <c r="BJ1362" s="3"/>
      <c r="BK1362" s="3"/>
      <c r="BL1362" s="3"/>
      <c r="BM1362" s="3"/>
      <c r="BN1362" s="3"/>
      <c r="BO1362" s="3"/>
      <c r="BP1362" s="3"/>
      <c r="BQ1362" s="3"/>
      <c r="BR1362" s="3"/>
      <c r="BS1362" s="3"/>
      <c r="BT1362" s="3"/>
      <c r="BU1362" s="3"/>
      <c r="BV1362" s="3"/>
      <c r="BW1362" s="3"/>
      <c r="BX1362" s="3"/>
      <c r="BY1362" s="3"/>
      <c r="BZ1362" s="3"/>
      <c r="CA1362" s="3"/>
      <c r="CB1362" s="3"/>
      <c r="CC1362" s="3"/>
      <c r="CD1362" s="3"/>
      <c r="CE1362" s="3"/>
      <c r="CF1362" s="3"/>
      <c r="CG1362" s="3"/>
      <c r="CH1362" s="3"/>
      <c r="CI1362" s="3"/>
      <c r="CJ1362" s="3"/>
      <c r="CK1362" s="3"/>
      <c r="CL1362" s="3"/>
      <c r="CM1362" s="3"/>
      <c r="CN1362" s="3"/>
      <c r="CO1362" s="3"/>
      <c r="CP1362" s="3"/>
      <c r="CQ1362" s="3"/>
      <c r="CR1362" s="3"/>
      <c r="CS1362" s="3"/>
      <c r="CT1362" s="3"/>
      <c r="CU1362" s="3"/>
      <c r="CV1362" s="3"/>
    </row>
    <row r="1363" spans="1:100" ht="21" customHeight="1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10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4"/>
      <c r="AO1363" s="4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3"/>
      <c r="BH1363" s="3"/>
      <c r="BI1363" s="3"/>
      <c r="BJ1363" s="3"/>
      <c r="BK1363" s="3"/>
      <c r="BL1363" s="3"/>
      <c r="BM1363" s="3"/>
      <c r="BN1363" s="3"/>
      <c r="BO1363" s="3"/>
      <c r="BP1363" s="3"/>
      <c r="BQ1363" s="3"/>
      <c r="BR1363" s="3"/>
      <c r="BS1363" s="3"/>
      <c r="BT1363" s="3"/>
      <c r="BU1363" s="3"/>
      <c r="BV1363" s="3"/>
      <c r="BW1363" s="3"/>
      <c r="BX1363" s="3"/>
      <c r="BY1363" s="3"/>
      <c r="BZ1363" s="3"/>
      <c r="CA1363" s="3"/>
      <c r="CB1363" s="3"/>
      <c r="CC1363" s="3"/>
      <c r="CD1363" s="3"/>
      <c r="CE1363" s="3"/>
      <c r="CF1363" s="3"/>
      <c r="CG1363" s="3"/>
      <c r="CH1363" s="3"/>
      <c r="CI1363" s="3"/>
      <c r="CJ1363" s="3"/>
      <c r="CK1363" s="3"/>
      <c r="CL1363" s="3"/>
      <c r="CM1363" s="3"/>
      <c r="CN1363" s="3"/>
      <c r="CO1363" s="3"/>
      <c r="CP1363" s="3"/>
      <c r="CQ1363" s="3"/>
      <c r="CR1363" s="3"/>
      <c r="CS1363" s="3"/>
      <c r="CT1363" s="3"/>
      <c r="CU1363" s="3"/>
      <c r="CV1363" s="3"/>
    </row>
    <row r="1364" spans="1:100" ht="21" customHeight="1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10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4"/>
      <c r="AO1364" s="4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3"/>
      <c r="BH1364" s="3"/>
      <c r="BI1364" s="3"/>
      <c r="BJ1364" s="3"/>
      <c r="BK1364" s="3"/>
      <c r="BL1364" s="3"/>
      <c r="BM1364" s="3"/>
      <c r="BN1364" s="3"/>
      <c r="BO1364" s="3"/>
      <c r="BP1364" s="3"/>
      <c r="BQ1364" s="3"/>
      <c r="BR1364" s="3"/>
      <c r="BS1364" s="3"/>
      <c r="BT1364" s="3"/>
      <c r="BU1364" s="3"/>
      <c r="BV1364" s="3"/>
      <c r="BW1364" s="3"/>
      <c r="BX1364" s="3"/>
      <c r="BY1364" s="3"/>
      <c r="BZ1364" s="3"/>
      <c r="CA1364" s="3"/>
      <c r="CB1364" s="3"/>
      <c r="CC1364" s="3"/>
      <c r="CD1364" s="3"/>
      <c r="CE1364" s="3"/>
      <c r="CF1364" s="3"/>
      <c r="CG1364" s="3"/>
      <c r="CH1364" s="3"/>
      <c r="CI1364" s="3"/>
      <c r="CJ1364" s="3"/>
      <c r="CK1364" s="3"/>
      <c r="CL1364" s="3"/>
      <c r="CM1364" s="3"/>
      <c r="CN1364" s="3"/>
      <c r="CO1364" s="3"/>
      <c r="CP1364" s="3"/>
      <c r="CQ1364" s="3"/>
      <c r="CR1364" s="3"/>
      <c r="CS1364" s="3"/>
      <c r="CT1364" s="3"/>
      <c r="CU1364" s="3"/>
      <c r="CV1364" s="3"/>
    </row>
    <row r="1365" spans="1:100" ht="21" customHeight="1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10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4"/>
      <c r="AO1365" s="4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  <c r="BJ1365" s="3"/>
      <c r="BK1365" s="3"/>
      <c r="BL1365" s="3"/>
      <c r="BM1365" s="3"/>
      <c r="BN1365" s="3"/>
      <c r="BO1365" s="3"/>
      <c r="BP1365" s="3"/>
      <c r="BQ1365" s="3"/>
      <c r="BR1365" s="3"/>
      <c r="BS1365" s="3"/>
      <c r="BT1365" s="3"/>
      <c r="BU1365" s="3"/>
      <c r="BV1365" s="3"/>
      <c r="BW1365" s="3"/>
      <c r="BX1365" s="3"/>
      <c r="BY1365" s="3"/>
      <c r="BZ1365" s="3"/>
      <c r="CA1365" s="3"/>
      <c r="CB1365" s="3"/>
      <c r="CC1365" s="3"/>
      <c r="CD1365" s="3"/>
      <c r="CE1365" s="3"/>
      <c r="CF1365" s="3"/>
      <c r="CG1365" s="3"/>
      <c r="CH1365" s="3"/>
      <c r="CI1365" s="3"/>
      <c r="CJ1365" s="3"/>
      <c r="CK1365" s="3"/>
      <c r="CL1365" s="3"/>
      <c r="CM1365" s="3"/>
      <c r="CN1365" s="3"/>
      <c r="CO1365" s="3"/>
      <c r="CP1365" s="3"/>
      <c r="CQ1365" s="3"/>
      <c r="CR1365" s="3"/>
      <c r="CS1365" s="3"/>
      <c r="CT1365" s="3"/>
      <c r="CU1365" s="3"/>
      <c r="CV1365" s="3"/>
    </row>
    <row r="1366" spans="1:100" ht="21" customHeight="1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10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4"/>
      <c r="AO1366" s="4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3"/>
      <c r="BH1366" s="3"/>
      <c r="BI1366" s="3"/>
      <c r="BJ1366" s="3"/>
      <c r="BK1366" s="3"/>
      <c r="BL1366" s="3"/>
      <c r="BM1366" s="3"/>
      <c r="BN1366" s="3"/>
      <c r="BO1366" s="3"/>
      <c r="BP1366" s="3"/>
      <c r="BQ1366" s="3"/>
      <c r="BR1366" s="3"/>
      <c r="BS1366" s="3"/>
      <c r="BT1366" s="3"/>
      <c r="BU1366" s="3"/>
      <c r="BV1366" s="3"/>
      <c r="BW1366" s="3"/>
      <c r="BX1366" s="3"/>
      <c r="BY1366" s="3"/>
      <c r="BZ1366" s="3"/>
      <c r="CA1366" s="3"/>
      <c r="CB1366" s="3"/>
      <c r="CC1366" s="3"/>
      <c r="CD1366" s="3"/>
      <c r="CE1366" s="3"/>
      <c r="CF1366" s="3"/>
      <c r="CG1366" s="3"/>
      <c r="CH1366" s="3"/>
      <c r="CI1366" s="3"/>
      <c r="CJ1366" s="3"/>
      <c r="CK1366" s="3"/>
      <c r="CL1366" s="3"/>
      <c r="CM1366" s="3"/>
      <c r="CN1366" s="3"/>
      <c r="CO1366" s="3"/>
      <c r="CP1366" s="3"/>
      <c r="CQ1366" s="3"/>
      <c r="CR1366" s="3"/>
      <c r="CS1366" s="3"/>
      <c r="CT1366" s="3"/>
      <c r="CU1366" s="3"/>
      <c r="CV1366" s="3"/>
    </row>
    <row r="1367" spans="1:100" ht="21" customHeight="1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10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4"/>
      <c r="AO1367" s="4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3"/>
      <c r="BH1367" s="3"/>
      <c r="BI1367" s="3"/>
      <c r="BJ1367" s="3"/>
      <c r="BK1367" s="3"/>
      <c r="BL1367" s="3"/>
      <c r="BM1367" s="3"/>
      <c r="BN1367" s="3"/>
      <c r="BO1367" s="3"/>
      <c r="BP1367" s="3"/>
      <c r="BQ1367" s="3"/>
      <c r="BR1367" s="3"/>
      <c r="BS1367" s="3"/>
      <c r="BT1367" s="3"/>
      <c r="BU1367" s="3"/>
      <c r="BV1367" s="3"/>
      <c r="BW1367" s="3"/>
      <c r="BX1367" s="3"/>
      <c r="BY1367" s="3"/>
      <c r="BZ1367" s="3"/>
      <c r="CA1367" s="3"/>
      <c r="CB1367" s="3"/>
      <c r="CC1367" s="3"/>
      <c r="CD1367" s="3"/>
      <c r="CE1367" s="3"/>
      <c r="CF1367" s="3"/>
      <c r="CG1367" s="3"/>
      <c r="CH1367" s="3"/>
      <c r="CI1367" s="3"/>
      <c r="CJ1367" s="3"/>
      <c r="CK1367" s="3"/>
      <c r="CL1367" s="3"/>
      <c r="CM1367" s="3"/>
      <c r="CN1367" s="3"/>
      <c r="CO1367" s="3"/>
      <c r="CP1367" s="3"/>
      <c r="CQ1367" s="3"/>
      <c r="CR1367" s="3"/>
      <c r="CS1367" s="3"/>
      <c r="CT1367" s="3"/>
      <c r="CU1367" s="3"/>
      <c r="CV1367" s="3"/>
    </row>
    <row r="1368" spans="1:100" ht="21" customHeight="1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10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4"/>
      <c r="AO1368" s="4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3"/>
      <c r="BH1368" s="3"/>
      <c r="BI1368" s="3"/>
      <c r="BJ1368" s="3"/>
      <c r="BK1368" s="3"/>
      <c r="BL1368" s="3"/>
      <c r="BM1368" s="3"/>
      <c r="BN1368" s="3"/>
      <c r="BO1368" s="3"/>
      <c r="BP1368" s="3"/>
      <c r="BQ1368" s="3"/>
      <c r="BR1368" s="3"/>
      <c r="BS1368" s="3"/>
      <c r="BT1368" s="3"/>
      <c r="BU1368" s="3"/>
      <c r="BV1368" s="3"/>
      <c r="BW1368" s="3"/>
      <c r="BX1368" s="3"/>
      <c r="BY1368" s="3"/>
      <c r="BZ1368" s="3"/>
      <c r="CA1368" s="3"/>
      <c r="CB1368" s="3"/>
      <c r="CC1368" s="3"/>
      <c r="CD1368" s="3"/>
      <c r="CE1368" s="3"/>
      <c r="CF1368" s="3"/>
      <c r="CG1368" s="3"/>
      <c r="CH1368" s="3"/>
      <c r="CI1368" s="3"/>
      <c r="CJ1368" s="3"/>
      <c r="CK1368" s="3"/>
      <c r="CL1368" s="3"/>
      <c r="CM1368" s="3"/>
      <c r="CN1368" s="3"/>
      <c r="CO1368" s="3"/>
      <c r="CP1368" s="3"/>
      <c r="CQ1368" s="3"/>
      <c r="CR1368" s="3"/>
      <c r="CS1368" s="3"/>
      <c r="CT1368" s="3"/>
      <c r="CU1368" s="3"/>
      <c r="CV1368" s="3"/>
    </row>
    <row r="1369" spans="1:100" ht="21" customHeight="1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10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4"/>
      <c r="AO1369" s="4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  <c r="BJ1369" s="3"/>
      <c r="BK1369" s="3"/>
      <c r="BL1369" s="3"/>
      <c r="BM1369" s="3"/>
      <c r="BN1369" s="3"/>
      <c r="BO1369" s="3"/>
      <c r="BP1369" s="3"/>
      <c r="BQ1369" s="3"/>
      <c r="BR1369" s="3"/>
      <c r="BS1369" s="3"/>
      <c r="BT1369" s="3"/>
      <c r="BU1369" s="3"/>
      <c r="BV1369" s="3"/>
      <c r="BW1369" s="3"/>
      <c r="BX1369" s="3"/>
      <c r="BY1369" s="3"/>
      <c r="BZ1369" s="3"/>
      <c r="CA1369" s="3"/>
      <c r="CB1369" s="3"/>
      <c r="CC1369" s="3"/>
      <c r="CD1369" s="3"/>
      <c r="CE1369" s="3"/>
      <c r="CF1369" s="3"/>
      <c r="CG1369" s="3"/>
      <c r="CH1369" s="3"/>
      <c r="CI1369" s="3"/>
      <c r="CJ1369" s="3"/>
      <c r="CK1369" s="3"/>
      <c r="CL1369" s="3"/>
      <c r="CM1369" s="3"/>
      <c r="CN1369" s="3"/>
      <c r="CO1369" s="3"/>
      <c r="CP1369" s="3"/>
      <c r="CQ1369" s="3"/>
      <c r="CR1369" s="3"/>
      <c r="CS1369" s="3"/>
      <c r="CT1369" s="3"/>
      <c r="CU1369" s="3"/>
      <c r="CV1369" s="3"/>
    </row>
    <row r="1370" spans="1:100" ht="21" customHeight="1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10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4"/>
      <c r="AO1370" s="4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3"/>
      <c r="BH1370" s="3"/>
      <c r="BI1370" s="3"/>
      <c r="BJ1370" s="3"/>
      <c r="BK1370" s="3"/>
      <c r="BL1370" s="3"/>
      <c r="BM1370" s="3"/>
      <c r="BN1370" s="3"/>
      <c r="BO1370" s="3"/>
      <c r="BP1370" s="3"/>
      <c r="BQ1370" s="3"/>
      <c r="BR1370" s="3"/>
      <c r="BS1370" s="3"/>
      <c r="BT1370" s="3"/>
      <c r="BU1370" s="3"/>
      <c r="BV1370" s="3"/>
      <c r="BW1370" s="3"/>
      <c r="BX1370" s="3"/>
      <c r="BY1370" s="3"/>
      <c r="BZ1370" s="3"/>
      <c r="CA1370" s="3"/>
      <c r="CB1370" s="3"/>
      <c r="CC1370" s="3"/>
      <c r="CD1370" s="3"/>
      <c r="CE1370" s="3"/>
      <c r="CF1370" s="3"/>
      <c r="CG1370" s="3"/>
      <c r="CH1370" s="3"/>
      <c r="CI1370" s="3"/>
      <c r="CJ1370" s="3"/>
      <c r="CK1370" s="3"/>
      <c r="CL1370" s="3"/>
      <c r="CM1370" s="3"/>
      <c r="CN1370" s="3"/>
      <c r="CO1370" s="3"/>
      <c r="CP1370" s="3"/>
      <c r="CQ1370" s="3"/>
      <c r="CR1370" s="3"/>
      <c r="CS1370" s="3"/>
      <c r="CT1370" s="3"/>
      <c r="CU1370" s="3"/>
      <c r="CV1370" s="3"/>
    </row>
    <row r="1371" spans="1:100" ht="21" customHeight="1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10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4"/>
      <c r="AO1371" s="4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3"/>
      <c r="BH1371" s="3"/>
      <c r="BI1371" s="3"/>
      <c r="BJ1371" s="3"/>
      <c r="BK1371" s="3"/>
      <c r="BL1371" s="3"/>
      <c r="BM1371" s="3"/>
      <c r="BN1371" s="3"/>
      <c r="BO1371" s="3"/>
      <c r="BP1371" s="3"/>
      <c r="BQ1371" s="3"/>
      <c r="BR1371" s="3"/>
      <c r="BS1371" s="3"/>
      <c r="BT1371" s="3"/>
      <c r="BU1371" s="3"/>
      <c r="BV1371" s="3"/>
      <c r="BW1371" s="3"/>
      <c r="BX1371" s="3"/>
      <c r="BY1371" s="3"/>
      <c r="BZ1371" s="3"/>
      <c r="CA1371" s="3"/>
      <c r="CB1371" s="3"/>
      <c r="CC1371" s="3"/>
      <c r="CD1371" s="3"/>
      <c r="CE1371" s="3"/>
      <c r="CF1371" s="3"/>
      <c r="CG1371" s="3"/>
      <c r="CH1371" s="3"/>
      <c r="CI1371" s="3"/>
      <c r="CJ1371" s="3"/>
      <c r="CK1371" s="3"/>
      <c r="CL1371" s="3"/>
      <c r="CM1371" s="3"/>
      <c r="CN1371" s="3"/>
      <c r="CO1371" s="3"/>
      <c r="CP1371" s="3"/>
      <c r="CQ1371" s="3"/>
      <c r="CR1371" s="3"/>
      <c r="CS1371" s="3"/>
      <c r="CT1371" s="3"/>
      <c r="CU1371" s="3"/>
      <c r="CV1371" s="3"/>
    </row>
    <row r="1372" spans="1:100" ht="21" customHeight="1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10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4"/>
      <c r="AO1372" s="4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3"/>
      <c r="BH1372" s="3"/>
      <c r="BI1372" s="3"/>
      <c r="BJ1372" s="3"/>
      <c r="BK1372" s="3"/>
      <c r="BL1372" s="3"/>
      <c r="BM1372" s="3"/>
      <c r="BN1372" s="3"/>
      <c r="BO1372" s="3"/>
      <c r="BP1372" s="3"/>
      <c r="BQ1372" s="3"/>
      <c r="BR1372" s="3"/>
      <c r="BS1372" s="3"/>
      <c r="BT1372" s="3"/>
      <c r="BU1372" s="3"/>
      <c r="BV1372" s="3"/>
      <c r="BW1372" s="3"/>
      <c r="BX1372" s="3"/>
      <c r="BY1372" s="3"/>
      <c r="BZ1372" s="3"/>
      <c r="CA1372" s="3"/>
      <c r="CB1372" s="3"/>
      <c r="CC1372" s="3"/>
      <c r="CD1372" s="3"/>
      <c r="CE1372" s="3"/>
      <c r="CF1372" s="3"/>
      <c r="CG1372" s="3"/>
      <c r="CH1372" s="3"/>
      <c r="CI1372" s="3"/>
      <c r="CJ1372" s="3"/>
      <c r="CK1372" s="3"/>
      <c r="CL1372" s="3"/>
      <c r="CM1372" s="3"/>
      <c r="CN1372" s="3"/>
      <c r="CO1372" s="3"/>
      <c r="CP1372" s="3"/>
      <c r="CQ1372" s="3"/>
      <c r="CR1372" s="3"/>
      <c r="CS1372" s="3"/>
      <c r="CT1372" s="3"/>
      <c r="CU1372" s="3"/>
      <c r="CV1372" s="3"/>
    </row>
    <row r="1373" spans="1:100" ht="21" customHeight="1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10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4"/>
      <c r="AO1373" s="4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  <c r="BJ1373" s="3"/>
      <c r="BK1373" s="3"/>
      <c r="BL1373" s="3"/>
      <c r="BM1373" s="3"/>
      <c r="BN1373" s="3"/>
      <c r="BO1373" s="3"/>
      <c r="BP1373" s="3"/>
      <c r="BQ1373" s="3"/>
      <c r="BR1373" s="3"/>
      <c r="BS1373" s="3"/>
      <c r="BT1373" s="3"/>
      <c r="BU1373" s="3"/>
      <c r="BV1373" s="3"/>
      <c r="BW1373" s="3"/>
      <c r="BX1373" s="3"/>
      <c r="BY1373" s="3"/>
      <c r="BZ1373" s="3"/>
      <c r="CA1373" s="3"/>
      <c r="CB1373" s="3"/>
      <c r="CC1373" s="3"/>
      <c r="CD1373" s="3"/>
      <c r="CE1373" s="3"/>
      <c r="CF1373" s="3"/>
      <c r="CG1373" s="3"/>
      <c r="CH1373" s="3"/>
      <c r="CI1373" s="3"/>
      <c r="CJ1373" s="3"/>
      <c r="CK1373" s="3"/>
      <c r="CL1373" s="3"/>
      <c r="CM1373" s="3"/>
      <c r="CN1373" s="3"/>
      <c r="CO1373" s="3"/>
      <c r="CP1373" s="3"/>
      <c r="CQ1373" s="3"/>
      <c r="CR1373" s="3"/>
      <c r="CS1373" s="3"/>
      <c r="CT1373" s="3"/>
      <c r="CU1373" s="3"/>
      <c r="CV1373" s="3"/>
    </row>
    <row r="1374" spans="1:100" ht="21" customHeight="1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10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4"/>
      <c r="AO1374" s="4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3"/>
      <c r="BH1374" s="3"/>
      <c r="BI1374" s="3"/>
      <c r="BJ1374" s="3"/>
      <c r="BK1374" s="3"/>
      <c r="BL1374" s="3"/>
      <c r="BM1374" s="3"/>
      <c r="BN1374" s="3"/>
      <c r="BO1374" s="3"/>
      <c r="BP1374" s="3"/>
      <c r="BQ1374" s="3"/>
      <c r="BR1374" s="3"/>
      <c r="BS1374" s="3"/>
      <c r="BT1374" s="3"/>
      <c r="BU1374" s="3"/>
      <c r="BV1374" s="3"/>
      <c r="BW1374" s="3"/>
      <c r="BX1374" s="3"/>
      <c r="BY1374" s="3"/>
      <c r="BZ1374" s="3"/>
      <c r="CA1374" s="3"/>
      <c r="CB1374" s="3"/>
      <c r="CC1374" s="3"/>
      <c r="CD1374" s="3"/>
      <c r="CE1374" s="3"/>
      <c r="CF1374" s="3"/>
      <c r="CG1374" s="3"/>
      <c r="CH1374" s="3"/>
      <c r="CI1374" s="3"/>
      <c r="CJ1374" s="3"/>
      <c r="CK1374" s="3"/>
      <c r="CL1374" s="3"/>
      <c r="CM1374" s="3"/>
      <c r="CN1374" s="3"/>
      <c r="CO1374" s="3"/>
      <c r="CP1374" s="3"/>
      <c r="CQ1374" s="3"/>
      <c r="CR1374" s="3"/>
      <c r="CS1374" s="3"/>
      <c r="CT1374" s="3"/>
      <c r="CU1374" s="3"/>
      <c r="CV1374" s="3"/>
    </row>
    <row r="1375" spans="1:100" ht="21" customHeight="1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10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4"/>
      <c r="AO1375" s="4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3"/>
      <c r="BH1375" s="3"/>
      <c r="BI1375" s="3"/>
      <c r="BJ1375" s="3"/>
      <c r="BK1375" s="3"/>
      <c r="BL1375" s="3"/>
      <c r="BM1375" s="3"/>
      <c r="BN1375" s="3"/>
      <c r="BO1375" s="3"/>
      <c r="BP1375" s="3"/>
      <c r="BQ1375" s="3"/>
      <c r="BR1375" s="3"/>
      <c r="BS1375" s="3"/>
      <c r="BT1375" s="3"/>
      <c r="BU1375" s="3"/>
      <c r="BV1375" s="3"/>
      <c r="BW1375" s="3"/>
      <c r="BX1375" s="3"/>
      <c r="BY1375" s="3"/>
      <c r="BZ1375" s="3"/>
      <c r="CA1375" s="3"/>
      <c r="CB1375" s="3"/>
      <c r="CC1375" s="3"/>
      <c r="CD1375" s="3"/>
      <c r="CE1375" s="3"/>
      <c r="CF1375" s="3"/>
      <c r="CG1375" s="3"/>
      <c r="CH1375" s="3"/>
      <c r="CI1375" s="3"/>
      <c r="CJ1375" s="3"/>
      <c r="CK1375" s="3"/>
      <c r="CL1375" s="3"/>
      <c r="CM1375" s="3"/>
      <c r="CN1375" s="3"/>
      <c r="CO1375" s="3"/>
      <c r="CP1375" s="3"/>
      <c r="CQ1375" s="3"/>
      <c r="CR1375" s="3"/>
      <c r="CS1375" s="3"/>
      <c r="CT1375" s="3"/>
      <c r="CU1375" s="3"/>
      <c r="CV1375" s="3"/>
    </row>
    <row r="1376" spans="1:100" ht="21" customHeight="1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10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4"/>
      <c r="AO1376" s="4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3"/>
      <c r="BH1376" s="3"/>
      <c r="BI1376" s="3"/>
      <c r="BJ1376" s="3"/>
      <c r="BK1376" s="3"/>
      <c r="BL1376" s="3"/>
      <c r="BM1376" s="3"/>
      <c r="BN1376" s="3"/>
      <c r="BO1376" s="3"/>
      <c r="BP1376" s="3"/>
      <c r="BQ1376" s="3"/>
      <c r="BR1376" s="3"/>
      <c r="BS1376" s="3"/>
      <c r="BT1376" s="3"/>
      <c r="BU1376" s="3"/>
      <c r="BV1376" s="3"/>
      <c r="BW1376" s="3"/>
      <c r="BX1376" s="3"/>
      <c r="BY1376" s="3"/>
      <c r="BZ1376" s="3"/>
      <c r="CA1376" s="3"/>
      <c r="CB1376" s="3"/>
      <c r="CC1376" s="3"/>
      <c r="CD1376" s="3"/>
      <c r="CE1376" s="3"/>
      <c r="CF1376" s="3"/>
      <c r="CG1376" s="3"/>
      <c r="CH1376" s="3"/>
      <c r="CI1376" s="3"/>
      <c r="CJ1376" s="3"/>
      <c r="CK1376" s="3"/>
      <c r="CL1376" s="3"/>
      <c r="CM1376" s="3"/>
      <c r="CN1376" s="3"/>
      <c r="CO1376" s="3"/>
      <c r="CP1376" s="3"/>
      <c r="CQ1376" s="3"/>
      <c r="CR1376" s="3"/>
      <c r="CS1376" s="3"/>
      <c r="CT1376" s="3"/>
      <c r="CU1376" s="3"/>
      <c r="CV1376" s="3"/>
    </row>
    <row r="1377" spans="1:100" ht="21" customHeight="1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10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4"/>
      <c r="AO1377" s="4"/>
      <c r="AP1377" s="3"/>
      <c r="AQ1377" s="3"/>
      <c r="AR1377" s="4"/>
      <c r="AS1377" s="4"/>
      <c r="AT1377" s="4"/>
      <c r="AU1377" s="4"/>
      <c r="AV1377" s="4"/>
      <c r="AW1377" s="4"/>
      <c r="AX1377" s="4"/>
      <c r="AY1377" s="4"/>
      <c r="AZ1377" s="4"/>
      <c r="BA1377" s="4"/>
      <c r="BB1377" s="4"/>
      <c r="BC1377" s="4"/>
      <c r="BD1377" s="4"/>
      <c r="BE1377" s="4"/>
      <c r="BF1377" s="4"/>
      <c r="BG1377" s="4"/>
      <c r="BH1377" s="4"/>
      <c r="BI1377" s="4"/>
      <c r="BJ1377" s="4"/>
      <c r="BK1377" s="4"/>
      <c r="BL1377" s="4"/>
      <c r="BM1377" s="4"/>
      <c r="BN1377" s="4"/>
      <c r="BO1377" s="4"/>
      <c r="BP1377" s="4"/>
      <c r="BQ1377" s="4"/>
      <c r="BR1377" s="4"/>
      <c r="BS1377" s="4"/>
      <c r="BT1377" s="4"/>
      <c r="BU1377" s="4"/>
      <c r="BV1377" s="4"/>
      <c r="BW1377" s="4"/>
      <c r="BX1377" s="4"/>
      <c r="BY1377" s="4"/>
      <c r="BZ1377" s="4"/>
      <c r="CA1377" s="4"/>
      <c r="CB1377" s="4"/>
      <c r="CC1377" s="4"/>
      <c r="CD1377" s="4"/>
      <c r="CE1377" s="4"/>
      <c r="CF1377" s="4"/>
      <c r="CG1377" s="4"/>
      <c r="CH1377" s="4"/>
      <c r="CI1377" s="4"/>
      <c r="CJ1377" s="4"/>
      <c r="CK1377" s="4"/>
      <c r="CL1377" s="4"/>
      <c r="CM1377" s="4"/>
      <c r="CN1377" s="4"/>
      <c r="CO1377" s="4"/>
      <c r="CP1377" s="4"/>
      <c r="CQ1377" s="4"/>
      <c r="CR1377" s="4"/>
      <c r="CS1377" s="4"/>
      <c r="CT1377" s="4"/>
      <c r="CU1377" s="4"/>
      <c r="CV1377" s="4"/>
    </row>
    <row r="1378" spans="1:100" ht="21" customHeight="1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10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4"/>
      <c r="AO1378" s="4"/>
      <c r="AP1378" s="3"/>
      <c r="AQ1378" s="3"/>
      <c r="AR1378" s="4"/>
      <c r="AS1378" s="4"/>
      <c r="AT1378" s="4"/>
      <c r="AU1378" s="4"/>
      <c r="AV1378" s="4"/>
      <c r="AW1378" s="4"/>
      <c r="AX1378" s="4"/>
      <c r="AY1378" s="4"/>
      <c r="AZ1378" s="4"/>
      <c r="BA1378" s="4"/>
      <c r="BB1378" s="4"/>
      <c r="BC1378" s="4"/>
      <c r="BD1378" s="4"/>
      <c r="BE1378" s="4"/>
      <c r="BF1378" s="4"/>
      <c r="BG1378" s="4"/>
      <c r="BH1378" s="4"/>
      <c r="BI1378" s="4"/>
      <c r="BJ1378" s="4"/>
      <c r="BK1378" s="4"/>
      <c r="BL1378" s="4"/>
      <c r="BM1378" s="4"/>
      <c r="BN1378" s="4"/>
      <c r="BO1378" s="4"/>
      <c r="BP1378" s="4"/>
      <c r="BQ1378" s="4"/>
      <c r="BR1378" s="4"/>
      <c r="BS1378" s="4"/>
      <c r="BT1378" s="4"/>
      <c r="BU1378" s="4"/>
      <c r="BV1378" s="4"/>
      <c r="BW1378" s="4"/>
      <c r="BX1378" s="4"/>
      <c r="BY1378" s="4"/>
      <c r="BZ1378" s="4"/>
      <c r="CA1378" s="4"/>
      <c r="CB1378" s="4"/>
      <c r="CC1378" s="4"/>
      <c r="CD1378" s="4"/>
      <c r="CE1378" s="4"/>
      <c r="CF1378" s="4"/>
      <c r="CG1378" s="4"/>
      <c r="CH1378" s="4"/>
      <c r="CI1378" s="4"/>
      <c r="CJ1378" s="4"/>
      <c r="CK1378" s="4"/>
      <c r="CL1378" s="4"/>
      <c r="CM1378" s="4"/>
      <c r="CN1378" s="4"/>
      <c r="CO1378" s="4"/>
      <c r="CP1378" s="4"/>
      <c r="CQ1378" s="4"/>
      <c r="CR1378" s="4"/>
      <c r="CS1378" s="4"/>
      <c r="CT1378" s="4"/>
      <c r="CU1378" s="4"/>
      <c r="CV1378" s="4"/>
    </row>
    <row r="1379" spans="1:100" ht="21" customHeight="1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10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4"/>
      <c r="AO1379" s="4"/>
      <c r="AP1379" s="3"/>
      <c r="AQ1379" s="3"/>
      <c r="AR1379" s="4"/>
      <c r="AS1379" s="4"/>
      <c r="AT1379" s="4"/>
      <c r="AU1379" s="4"/>
      <c r="AV1379" s="4"/>
      <c r="AW1379" s="4"/>
      <c r="AX1379" s="4"/>
      <c r="AY1379" s="4"/>
      <c r="AZ1379" s="4"/>
      <c r="BA1379" s="4"/>
      <c r="BB1379" s="4"/>
      <c r="BC1379" s="4"/>
      <c r="BD1379" s="4"/>
      <c r="BE1379" s="4"/>
      <c r="BF1379" s="4"/>
      <c r="BG1379" s="4"/>
      <c r="BH1379" s="4"/>
      <c r="BI1379" s="4"/>
      <c r="BJ1379" s="4"/>
      <c r="BK1379" s="4"/>
      <c r="BL1379" s="4"/>
      <c r="BM1379" s="4"/>
      <c r="BN1379" s="4"/>
      <c r="BO1379" s="4"/>
      <c r="BP1379" s="4"/>
      <c r="BQ1379" s="4"/>
      <c r="BR1379" s="4"/>
      <c r="BS1379" s="4"/>
      <c r="BT1379" s="4"/>
      <c r="BU1379" s="4"/>
      <c r="BV1379" s="4"/>
      <c r="BW1379" s="4"/>
      <c r="BX1379" s="4"/>
      <c r="BY1379" s="4"/>
      <c r="BZ1379" s="4"/>
      <c r="CA1379" s="4"/>
      <c r="CB1379" s="4"/>
      <c r="CC1379" s="4"/>
      <c r="CD1379" s="4"/>
      <c r="CE1379" s="4"/>
      <c r="CF1379" s="4"/>
      <c r="CG1379" s="4"/>
      <c r="CH1379" s="4"/>
      <c r="CI1379" s="4"/>
      <c r="CJ1379" s="4"/>
      <c r="CK1379" s="4"/>
      <c r="CL1379" s="4"/>
      <c r="CM1379" s="4"/>
      <c r="CN1379" s="4"/>
      <c r="CO1379" s="4"/>
      <c r="CP1379" s="4"/>
      <c r="CQ1379" s="4"/>
      <c r="CR1379" s="4"/>
      <c r="CS1379" s="4"/>
      <c r="CT1379" s="4"/>
      <c r="CU1379" s="4"/>
      <c r="CV1379" s="4"/>
    </row>
    <row r="1380" spans="1:100" ht="21" customHeight="1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10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4"/>
      <c r="AO1380" s="4"/>
      <c r="AP1380" s="3"/>
      <c r="AQ1380" s="3"/>
      <c r="AR1380" s="4"/>
      <c r="AS1380" s="4"/>
      <c r="AT1380" s="4"/>
      <c r="AU1380" s="4"/>
      <c r="AV1380" s="4"/>
      <c r="AW1380" s="4"/>
      <c r="AX1380" s="4"/>
      <c r="AY1380" s="4"/>
      <c r="AZ1380" s="4"/>
      <c r="BA1380" s="4"/>
      <c r="BB1380" s="4"/>
      <c r="BC1380" s="4"/>
      <c r="BD1380" s="4"/>
      <c r="BE1380" s="4"/>
      <c r="BF1380" s="4"/>
      <c r="BG1380" s="4"/>
      <c r="BH1380" s="4"/>
      <c r="BI1380" s="4"/>
      <c r="BJ1380" s="4"/>
      <c r="BK1380" s="4"/>
      <c r="BL1380" s="4"/>
      <c r="BM1380" s="4"/>
      <c r="BN1380" s="4"/>
      <c r="BO1380" s="4"/>
      <c r="BP1380" s="4"/>
      <c r="BQ1380" s="4"/>
      <c r="BR1380" s="4"/>
      <c r="BS1380" s="4"/>
      <c r="BT1380" s="4"/>
      <c r="BU1380" s="4"/>
      <c r="BV1380" s="4"/>
      <c r="BW1380" s="4"/>
      <c r="BX1380" s="4"/>
      <c r="BY1380" s="4"/>
      <c r="BZ1380" s="4"/>
      <c r="CA1380" s="4"/>
      <c r="CB1380" s="4"/>
      <c r="CC1380" s="4"/>
      <c r="CD1380" s="4"/>
      <c r="CE1380" s="4"/>
      <c r="CF1380" s="4"/>
      <c r="CG1380" s="4"/>
      <c r="CH1380" s="4"/>
      <c r="CI1380" s="4"/>
      <c r="CJ1380" s="4"/>
      <c r="CK1380" s="4"/>
      <c r="CL1380" s="4"/>
      <c r="CM1380" s="4"/>
      <c r="CN1380" s="4"/>
      <c r="CO1380" s="4"/>
      <c r="CP1380" s="4"/>
      <c r="CQ1380" s="4"/>
      <c r="CR1380" s="4"/>
      <c r="CS1380" s="4"/>
      <c r="CT1380" s="4"/>
      <c r="CU1380" s="4"/>
      <c r="CV1380" s="4"/>
    </row>
    <row r="1381" spans="1:100" ht="21" customHeight="1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10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4"/>
      <c r="AO1381" s="4"/>
      <c r="AP1381" s="3"/>
      <c r="AQ1381" s="3"/>
      <c r="AR1381" s="4"/>
      <c r="AS1381" s="4"/>
      <c r="AT1381" s="4"/>
      <c r="AU1381" s="4"/>
      <c r="AV1381" s="4"/>
      <c r="AW1381" s="4"/>
      <c r="AX1381" s="4"/>
      <c r="AY1381" s="4"/>
      <c r="AZ1381" s="4"/>
      <c r="BA1381" s="4"/>
      <c r="BB1381" s="4"/>
      <c r="BC1381" s="4"/>
      <c r="BD1381" s="4"/>
      <c r="BE1381" s="4"/>
      <c r="BF1381" s="4"/>
      <c r="BG1381" s="4"/>
      <c r="BH1381" s="4"/>
      <c r="BI1381" s="4"/>
      <c r="BJ1381" s="4"/>
      <c r="BK1381" s="4"/>
      <c r="BL1381" s="4"/>
      <c r="BM1381" s="4"/>
      <c r="BN1381" s="4"/>
      <c r="BO1381" s="4"/>
      <c r="BP1381" s="4"/>
      <c r="BQ1381" s="4"/>
      <c r="BR1381" s="4"/>
      <c r="BS1381" s="4"/>
      <c r="BT1381" s="4"/>
      <c r="BU1381" s="4"/>
      <c r="BV1381" s="4"/>
      <c r="BW1381" s="4"/>
      <c r="BX1381" s="4"/>
      <c r="BY1381" s="4"/>
      <c r="BZ1381" s="4"/>
      <c r="CA1381" s="4"/>
      <c r="CB1381" s="4"/>
      <c r="CC1381" s="4"/>
      <c r="CD1381" s="4"/>
      <c r="CE1381" s="4"/>
      <c r="CF1381" s="4"/>
      <c r="CG1381" s="4"/>
      <c r="CH1381" s="4"/>
      <c r="CI1381" s="4"/>
      <c r="CJ1381" s="4"/>
      <c r="CK1381" s="4"/>
      <c r="CL1381" s="4"/>
      <c r="CM1381" s="4"/>
      <c r="CN1381" s="4"/>
      <c r="CO1381" s="4"/>
      <c r="CP1381" s="4"/>
      <c r="CQ1381" s="4"/>
      <c r="CR1381" s="4"/>
      <c r="CS1381" s="4"/>
      <c r="CT1381" s="4"/>
      <c r="CU1381" s="4"/>
      <c r="CV1381" s="4"/>
    </row>
    <row r="1382" spans="1:100" ht="21" customHeight="1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10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4"/>
      <c r="AO1382" s="4"/>
      <c r="AP1382" s="3"/>
      <c r="AQ1382" s="3"/>
      <c r="AR1382" s="4"/>
      <c r="AS1382" s="4"/>
      <c r="AT1382" s="4"/>
      <c r="AU1382" s="4"/>
      <c r="AV1382" s="4"/>
      <c r="AW1382" s="4"/>
      <c r="AX1382" s="4"/>
      <c r="AY1382" s="4"/>
      <c r="AZ1382" s="4"/>
      <c r="BA1382" s="4"/>
      <c r="BB1382" s="4"/>
      <c r="BC1382" s="4"/>
      <c r="BD1382" s="4"/>
      <c r="BE1382" s="4"/>
      <c r="BF1382" s="4"/>
      <c r="BG1382" s="4"/>
      <c r="BH1382" s="4"/>
      <c r="BI1382" s="4"/>
      <c r="BJ1382" s="4"/>
      <c r="BK1382" s="4"/>
      <c r="BL1382" s="4"/>
      <c r="BM1382" s="4"/>
      <c r="BN1382" s="4"/>
      <c r="BO1382" s="4"/>
      <c r="BP1382" s="4"/>
      <c r="BQ1382" s="4"/>
      <c r="BR1382" s="4"/>
      <c r="BS1382" s="4"/>
      <c r="BT1382" s="4"/>
      <c r="BU1382" s="4"/>
      <c r="BV1382" s="4"/>
      <c r="BW1382" s="4"/>
      <c r="BX1382" s="4"/>
      <c r="BY1382" s="4"/>
      <c r="BZ1382" s="4"/>
      <c r="CA1382" s="4"/>
      <c r="CB1382" s="4"/>
      <c r="CC1382" s="4"/>
      <c r="CD1382" s="4"/>
      <c r="CE1382" s="4"/>
      <c r="CF1382" s="4"/>
      <c r="CG1382" s="4"/>
      <c r="CH1382" s="4"/>
      <c r="CI1382" s="4"/>
      <c r="CJ1382" s="4"/>
      <c r="CK1382" s="4"/>
      <c r="CL1382" s="4"/>
      <c r="CM1382" s="4"/>
      <c r="CN1382" s="4"/>
      <c r="CO1382" s="4"/>
      <c r="CP1382" s="4"/>
      <c r="CQ1382" s="4"/>
      <c r="CR1382" s="4"/>
      <c r="CS1382" s="4"/>
      <c r="CT1382" s="4"/>
      <c r="CU1382" s="4"/>
      <c r="CV1382" s="4"/>
    </row>
    <row r="1383" spans="1:100" ht="21" customHeight="1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10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4"/>
      <c r="AO1383" s="4"/>
      <c r="AP1383" s="3"/>
      <c r="AQ1383" s="3"/>
      <c r="AR1383" s="4"/>
      <c r="AS1383" s="4"/>
      <c r="AT1383" s="4"/>
      <c r="AU1383" s="4"/>
      <c r="AV1383" s="4"/>
      <c r="AW1383" s="4"/>
      <c r="AX1383" s="4"/>
      <c r="AY1383" s="4"/>
      <c r="AZ1383" s="4"/>
      <c r="BA1383" s="4"/>
      <c r="BB1383" s="4"/>
      <c r="BC1383" s="4"/>
      <c r="BD1383" s="4"/>
      <c r="BE1383" s="4"/>
      <c r="BF1383" s="4"/>
      <c r="BG1383" s="4"/>
      <c r="BH1383" s="4"/>
      <c r="BI1383" s="4"/>
      <c r="BJ1383" s="4"/>
      <c r="BK1383" s="4"/>
      <c r="BL1383" s="4"/>
      <c r="BM1383" s="4"/>
      <c r="BN1383" s="4"/>
      <c r="BO1383" s="4"/>
      <c r="BP1383" s="4"/>
      <c r="BQ1383" s="4"/>
      <c r="BR1383" s="4"/>
      <c r="BS1383" s="4"/>
      <c r="BT1383" s="4"/>
      <c r="BU1383" s="4"/>
      <c r="BV1383" s="4"/>
      <c r="BW1383" s="4"/>
      <c r="BX1383" s="4"/>
      <c r="BY1383" s="4"/>
      <c r="BZ1383" s="4"/>
      <c r="CA1383" s="4"/>
      <c r="CB1383" s="4"/>
      <c r="CC1383" s="4"/>
      <c r="CD1383" s="4"/>
      <c r="CE1383" s="4"/>
      <c r="CF1383" s="4"/>
      <c r="CG1383" s="4"/>
      <c r="CH1383" s="4"/>
      <c r="CI1383" s="4"/>
      <c r="CJ1383" s="4"/>
      <c r="CK1383" s="4"/>
      <c r="CL1383" s="4"/>
      <c r="CM1383" s="4"/>
      <c r="CN1383" s="4"/>
      <c r="CO1383" s="4"/>
      <c r="CP1383" s="4"/>
      <c r="CQ1383" s="4"/>
      <c r="CR1383" s="4"/>
      <c r="CS1383" s="4"/>
      <c r="CT1383" s="4"/>
      <c r="CU1383" s="4"/>
      <c r="CV1383" s="4"/>
    </row>
    <row r="1384" spans="1:100" ht="21" customHeight="1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10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4"/>
      <c r="AO1384" s="4"/>
      <c r="AP1384" s="3"/>
      <c r="AQ1384" s="3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  <c r="BF1384" s="4"/>
      <c r="BG1384" s="4"/>
      <c r="BH1384" s="4"/>
      <c r="BI1384" s="4"/>
      <c r="BJ1384" s="4"/>
      <c r="BK1384" s="4"/>
      <c r="BL1384" s="4"/>
      <c r="BM1384" s="4"/>
      <c r="BN1384" s="4"/>
      <c r="BO1384" s="4"/>
      <c r="BP1384" s="4"/>
      <c r="BQ1384" s="4"/>
      <c r="BR1384" s="4"/>
      <c r="BS1384" s="4"/>
      <c r="BT1384" s="4"/>
      <c r="BU1384" s="4"/>
      <c r="BV1384" s="4"/>
      <c r="BW1384" s="4"/>
      <c r="BX1384" s="4"/>
      <c r="BY1384" s="4"/>
      <c r="BZ1384" s="4"/>
      <c r="CA1384" s="4"/>
      <c r="CB1384" s="4"/>
      <c r="CC1384" s="4"/>
      <c r="CD1384" s="4"/>
      <c r="CE1384" s="4"/>
      <c r="CF1384" s="4"/>
      <c r="CG1384" s="4"/>
      <c r="CH1384" s="4"/>
      <c r="CI1384" s="4"/>
      <c r="CJ1384" s="4"/>
      <c r="CK1384" s="4"/>
      <c r="CL1384" s="4"/>
      <c r="CM1384" s="4"/>
      <c r="CN1384" s="4"/>
      <c r="CO1384" s="4"/>
      <c r="CP1384" s="4"/>
      <c r="CQ1384" s="4"/>
      <c r="CR1384" s="4"/>
      <c r="CS1384" s="4"/>
      <c r="CT1384" s="4"/>
      <c r="CU1384" s="4"/>
      <c r="CV1384" s="4"/>
    </row>
    <row r="1385" spans="1:100" ht="21" customHeight="1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10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4"/>
      <c r="AO1385" s="4"/>
      <c r="AP1385" s="3"/>
      <c r="AQ1385" s="3"/>
      <c r="AR1385" s="4"/>
      <c r="AS1385" s="4"/>
      <c r="AT1385" s="4"/>
      <c r="AU1385" s="4"/>
      <c r="AV1385" s="4"/>
      <c r="AW1385" s="4"/>
      <c r="AX1385" s="4"/>
      <c r="AY1385" s="4"/>
      <c r="AZ1385" s="4"/>
      <c r="BA1385" s="4"/>
      <c r="BB1385" s="4"/>
      <c r="BC1385" s="4"/>
      <c r="BD1385" s="4"/>
      <c r="BE1385" s="4"/>
      <c r="BF1385" s="4"/>
      <c r="BG1385" s="4"/>
      <c r="BH1385" s="4"/>
      <c r="BI1385" s="4"/>
      <c r="BJ1385" s="4"/>
      <c r="BK1385" s="4"/>
      <c r="BL1385" s="4"/>
      <c r="BM1385" s="4"/>
      <c r="BN1385" s="4"/>
      <c r="BO1385" s="4"/>
      <c r="BP1385" s="4"/>
      <c r="BQ1385" s="4"/>
      <c r="BR1385" s="4"/>
      <c r="BS1385" s="4"/>
      <c r="BT1385" s="4"/>
      <c r="BU1385" s="4"/>
      <c r="BV1385" s="4"/>
      <c r="BW1385" s="4"/>
      <c r="BX1385" s="4"/>
      <c r="BY1385" s="4"/>
      <c r="BZ1385" s="4"/>
      <c r="CA1385" s="4"/>
      <c r="CB1385" s="4"/>
      <c r="CC1385" s="4"/>
      <c r="CD1385" s="4"/>
      <c r="CE1385" s="4"/>
      <c r="CF1385" s="4"/>
      <c r="CG1385" s="4"/>
      <c r="CH1385" s="4"/>
      <c r="CI1385" s="4"/>
      <c r="CJ1385" s="4"/>
      <c r="CK1385" s="4"/>
      <c r="CL1385" s="4"/>
      <c r="CM1385" s="4"/>
      <c r="CN1385" s="4"/>
      <c r="CO1385" s="4"/>
      <c r="CP1385" s="4"/>
      <c r="CQ1385" s="4"/>
      <c r="CR1385" s="4"/>
      <c r="CS1385" s="4"/>
      <c r="CT1385" s="4"/>
      <c r="CU1385" s="4"/>
      <c r="CV1385" s="4"/>
    </row>
    <row r="1386" spans="1:100" ht="21" customHeight="1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10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4"/>
      <c r="AO1386" s="4"/>
      <c r="AP1386" s="3"/>
      <c r="AQ1386" s="3"/>
      <c r="AR1386" s="4"/>
      <c r="AS1386" s="4"/>
      <c r="AT1386" s="4"/>
      <c r="AU1386" s="4"/>
      <c r="AV1386" s="4"/>
      <c r="AW1386" s="4"/>
      <c r="AX1386" s="4"/>
      <c r="AY1386" s="4"/>
      <c r="AZ1386" s="4"/>
      <c r="BA1386" s="4"/>
      <c r="BB1386" s="4"/>
      <c r="BC1386" s="4"/>
      <c r="BD1386" s="4"/>
      <c r="BE1386" s="4"/>
      <c r="BF1386" s="4"/>
      <c r="BG1386" s="4"/>
      <c r="BH1386" s="4"/>
      <c r="BI1386" s="4"/>
      <c r="BJ1386" s="4"/>
      <c r="BK1386" s="4"/>
      <c r="BL1386" s="4"/>
      <c r="BM1386" s="4"/>
      <c r="BN1386" s="4"/>
      <c r="BO1386" s="4"/>
      <c r="BP1386" s="4"/>
      <c r="BQ1386" s="4"/>
      <c r="BR1386" s="4"/>
      <c r="BS1386" s="4"/>
      <c r="BT1386" s="4"/>
      <c r="BU1386" s="4"/>
      <c r="BV1386" s="4"/>
      <c r="BW1386" s="4"/>
      <c r="BX1386" s="4"/>
      <c r="BY1386" s="4"/>
      <c r="BZ1386" s="4"/>
      <c r="CA1386" s="4"/>
      <c r="CB1386" s="4"/>
      <c r="CC1386" s="4"/>
      <c r="CD1386" s="4"/>
      <c r="CE1386" s="4"/>
      <c r="CF1386" s="4"/>
      <c r="CG1386" s="4"/>
      <c r="CH1386" s="4"/>
      <c r="CI1386" s="4"/>
      <c r="CJ1386" s="4"/>
      <c r="CK1386" s="4"/>
      <c r="CL1386" s="4"/>
      <c r="CM1386" s="4"/>
      <c r="CN1386" s="4"/>
      <c r="CO1386" s="4"/>
      <c r="CP1386" s="4"/>
      <c r="CQ1386" s="4"/>
      <c r="CR1386" s="4"/>
      <c r="CS1386" s="4"/>
      <c r="CT1386" s="4"/>
      <c r="CU1386" s="4"/>
      <c r="CV1386" s="4"/>
    </row>
    <row r="1387" spans="1:100" ht="21" customHeight="1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10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4"/>
      <c r="AO1387" s="4"/>
      <c r="AP1387" s="3"/>
      <c r="AQ1387" s="3"/>
      <c r="AR1387" s="4"/>
      <c r="AS1387" s="4"/>
      <c r="AT1387" s="4"/>
      <c r="AU1387" s="4"/>
      <c r="AV1387" s="4"/>
      <c r="AW1387" s="4"/>
      <c r="AX1387" s="4"/>
      <c r="AY1387" s="4"/>
      <c r="AZ1387" s="4"/>
      <c r="BA1387" s="4"/>
      <c r="BB1387" s="4"/>
      <c r="BC1387" s="4"/>
      <c r="BD1387" s="4"/>
      <c r="BE1387" s="4"/>
      <c r="BF1387" s="4"/>
      <c r="BG1387" s="4"/>
      <c r="BH1387" s="4"/>
      <c r="BI1387" s="4"/>
      <c r="BJ1387" s="4"/>
      <c r="BK1387" s="4"/>
      <c r="BL1387" s="4"/>
      <c r="BM1387" s="4"/>
      <c r="BN1387" s="4"/>
      <c r="BO1387" s="4"/>
      <c r="BP1387" s="4"/>
      <c r="BQ1387" s="4"/>
      <c r="BR1387" s="4"/>
      <c r="BS1387" s="4"/>
      <c r="BT1387" s="4"/>
      <c r="BU1387" s="4"/>
      <c r="BV1387" s="4"/>
      <c r="BW1387" s="4"/>
      <c r="BX1387" s="4"/>
      <c r="BY1387" s="4"/>
      <c r="BZ1387" s="4"/>
      <c r="CA1387" s="4"/>
      <c r="CB1387" s="4"/>
      <c r="CC1387" s="4"/>
      <c r="CD1387" s="4"/>
      <c r="CE1387" s="4"/>
      <c r="CF1387" s="4"/>
      <c r="CG1387" s="4"/>
      <c r="CH1387" s="4"/>
      <c r="CI1387" s="4"/>
      <c r="CJ1387" s="4"/>
      <c r="CK1387" s="4"/>
      <c r="CL1387" s="4"/>
      <c r="CM1387" s="4"/>
      <c r="CN1387" s="4"/>
      <c r="CO1387" s="4"/>
      <c r="CP1387" s="4"/>
      <c r="CQ1387" s="4"/>
      <c r="CR1387" s="4"/>
      <c r="CS1387" s="4"/>
      <c r="CT1387" s="4"/>
      <c r="CU1387" s="4"/>
      <c r="CV1387" s="4"/>
    </row>
    <row r="1388" spans="1:100" ht="21" customHeight="1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10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4"/>
      <c r="AO1388" s="4"/>
      <c r="AP1388" s="3"/>
      <c r="AQ1388" s="3"/>
      <c r="AR1388" s="4"/>
      <c r="AS1388" s="4"/>
      <c r="AT1388" s="4"/>
      <c r="AU1388" s="4"/>
      <c r="AV1388" s="4"/>
      <c r="AW1388" s="4"/>
      <c r="AX1388" s="4"/>
      <c r="AY1388" s="4"/>
      <c r="AZ1388" s="4"/>
      <c r="BA1388" s="4"/>
      <c r="BB1388" s="4"/>
      <c r="BC1388" s="4"/>
      <c r="BD1388" s="4"/>
      <c r="BE1388" s="4"/>
      <c r="BF1388" s="4"/>
      <c r="BG1388" s="4"/>
      <c r="BH1388" s="4"/>
      <c r="BI1388" s="4"/>
      <c r="BJ1388" s="4"/>
      <c r="BK1388" s="4"/>
      <c r="BL1388" s="4"/>
      <c r="BM1388" s="4"/>
      <c r="BN1388" s="4"/>
      <c r="BO1388" s="4"/>
      <c r="BP1388" s="4"/>
      <c r="BQ1388" s="4"/>
      <c r="BR1388" s="4"/>
      <c r="BS1388" s="4"/>
      <c r="BT1388" s="4"/>
      <c r="BU1388" s="4"/>
      <c r="BV1388" s="4"/>
      <c r="BW1388" s="4"/>
      <c r="BX1388" s="4"/>
      <c r="BY1388" s="4"/>
      <c r="BZ1388" s="4"/>
      <c r="CA1388" s="4"/>
      <c r="CB1388" s="4"/>
      <c r="CC1388" s="4"/>
      <c r="CD1388" s="4"/>
      <c r="CE1388" s="4"/>
      <c r="CF1388" s="4"/>
      <c r="CG1388" s="4"/>
      <c r="CH1388" s="4"/>
      <c r="CI1388" s="4"/>
      <c r="CJ1388" s="4"/>
      <c r="CK1388" s="4"/>
      <c r="CL1388" s="4"/>
      <c r="CM1388" s="4"/>
      <c r="CN1388" s="4"/>
      <c r="CO1388" s="4"/>
      <c r="CP1388" s="4"/>
      <c r="CQ1388" s="4"/>
      <c r="CR1388" s="4"/>
      <c r="CS1388" s="4"/>
      <c r="CT1388" s="4"/>
      <c r="CU1388" s="4"/>
      <c r="CV1388" s="4"/>
    </row>
    <row r="1389" spans="1:100" ht="21" customHeight="1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10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4"/>
      <c r="AO1389" s="4"/>
      <c r="AP1389" s="3"/>
      <c r="AQ1389" s="3"/>
      <c r="AR1389" s="4"/>
      <c r="AS1389" s="4"/>
      <c r="AT1389" s="4"/>
      <c r="AU1389" s="4"/>
      <c r="AV1389" s="4"/>
      <c r="AW1389" s="4"/>
      <c r="AX1389" s="4"/>
      <c r="AY1389" s="4"/>
      <c r="AZ1389" s="4"/>
      <c r="BA1389" s="4"/>
      <c r="BB1389" s="4"/>
      <c r="BC1389" s="4"/>
      <c r="BD1389" s="4"/>
      <c r="BE1389" s="4"/>
      <c r="BF1389" s="4"/>
      <c r="BG1389" s="4"/>
      <c r="BH1389" s="4"/>
      <c r="BI1389" s="4"/>
      <c r="BJ1389" s="4"/>
      <c r="BK1389" s="4"/>
      <c r="BL1389" s="4"/>
      <c r="BM1389" s="4"/>
      <c r="BN1389" s="4"/>
      <c r="BO1389" s="4"/>
      <c r="BP1389" s="4"/>
      <c r="BQ1389" s="4"/>
      <c r="BR1389" s="4"/>
      <c r="BS1389" s="4"/>
      <c r="BT1389" s="4"/>
      <c r="BU1389" s="4"/>
      <c r="BV1389" s="4"/>
      <c r="BW1389" s="4"/>
      <c r="BX1389" s="4"/>
      <c r="BY1389" s="4"/>
      <c r="BZ1389" s="4"/>
      <c r="CA1389" s="4"/>
      <c r="CB1389" s="4"/>
      <c r="CC1389" s="4"/>
      <c r="CD1389" s="4"/>
      <c r="CE1389" s="4"/>
      <c r="CF1389" s="4"/>
      <c r="CG1389" s="4"/>
      <c r="CH1389" s="4"/>
      <c r="CI1389" s="4"/>
      <c r="CJ1389" s="4"/>
      <c r="CK1389" s="4"/>
      <c r="CL1389" s="4"/>
      <c r="CM1389" s="4"/>
      <c r="CN1389" s="4"/>
      <c r="CO1389" s="4"/>
      <c r="CP1389" s="4"/>
      <c r="CQ1389" s="4"/>
      <c r="CR1389" s="4"/>
      <c r="CS1389" s="4"/>
      <c r="CT1389" s="4"/>
      <c r="CU1389" s="4"/>
      <c r="CV1389" s="4"/>
    </row>
    <row r="1390" spans="1:100" ht="21" customHeight="1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10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4"/>
      <c r="AO1390" s="4"/>
      <c r="AP1390" s="3"/>
      <c r="AQ1390" s="3"/>
      <c r="AR1390" s="4"/>
      <c r="AS1390" s="4"/>
      <c r="AT1390" s="4"/>
      <c r="AU1390" s="4"/>
      <c r="AV1390" s="4"/>
      <c r="AW1390" s="4"/>
      <c r="AX1390" s="4"/>
      <c r="AY1390" s="4"/>
      <c r="AZ1390" s="4"/>
      <c r="BA1390" s="4"/>
      <c r="BB1390" s="4"/>
      <c r="BC1390" s="4"/>
      <c r="BD1390" s="4"/>
      <c r="BE1390" s="4"/>
      <c r="BF1390" s="4"/>
      <c r="BG1390" s="4"/>
      <c r="BH1390" s="4"/>
      <c r="BI1390" s="4"/>
      <c r="BJ1390" s="4"/>
      <c r="BK1390" s="4"/>
      <c r="BL1390" s="4"/>
      <c r="BM1390" s="4"/>
      <c r="BN1390" s="4"/>
      <c r="BO1390" s="4"/>
      <c r="BP1390" s="4"/>
      <c r="BQ1390" s="4"/>
      <c r="BR1390" s="4"/>
      <c r="BS1390" s="4"/>
      <c r="BT1390" s="4"/>
      <c r="BU1390" s="4"/>
      <c r="BV1390" s="4"/>
      <c r="BW1390" s="4"/>
      <c r="BX1390" s="4"/>
      <c r="BY1390" s="4"/>
      <c r="BZ1390" s="4"/>
      <c r="CA1390" s="4"/>
      <c r="CB1390" s="4"/>
      <c r="CC1390" s="4"/>
      <c r="CD1390" s="4"/>
      <c r="CE1390" s="4"/>
      <c r="CF1390" s="4"/>
      <c r="CG1390" s="4"/>
      <c r="CH1390" s="4"/>
      <c r="CI1390" s="4"/>
      <c r="CJ1390" s="4"/>
      <c r="CK1390" s="4"/>
      <c r="CL1390" s="4"/>
      <c r="CM1390" s="4"/>
      <c r="CN1390" s="4"/>
      <c r="CO1390" s="4"/>
      <c r="CP1390" s="4"/>
      <c r="CQ1390" s="4"/>
      <c r="CR1390" s="4"/>
      <c r="CS1390" s="4"/>
      <c r="CT1390" s="4"/>
      <c r="CU1390" s="4"/>
      <c r="CV1390" s="4"/>
    </row>
    <row r="1391" spans="1:100" ht="21" customHeight="1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10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4"/>
      <c r="AO1391" s="4"/>
      <c r="AP1391" s="3"/>
      <c r="AQ1391" s="3"/>
      <c r="AR1391" s="4"/>
      <c r="AS1391" s="4"/>
      <c r="AT1391" s="4"/>
      <c r="AU1391" s="4"/>
      <c r="AV1391" s="4"/>
      <c r="AW1391" s="4"/>
      <c r="AX1391" s="4"/>
      <c r="AY1391" s="4"/>
      <c r="AZ1391" s="4"/>
      <c r="BA1391" s="4"/>
      <c r="BB1391" s="4"/>
      <c r="BC1391" s="4"/>
      <c r="BD1391" s="4"/>
      <c r="BE1391" s="4"/>
      <c r="BF1391" s="4"/>
      <c r="BG1391" s="4"/>
      <c r="BH1391" s="4"/>
      <c r="BI1391" s="4"/>
      <c r="BJ1391" s="4"/>
      <c r="BK1391" s="4"/>
      <c r="BL1391" s="4"/>
      <c r="BM1391" s="4"/>
      <c r="BN1391" s="4"/>
      <c r="BO1391" s="4"/>
      <c r="BP1391" s="4"/>
      <c r="BQ1391" s="4"/>
      <c r="BR1391" s="4"/>
      <c r="BS1391" s="4"/>
      <c r="BT1391" s="4"/>
      <c r="BU1391" s="4"/>
      <c r="BV1391" s="4"/>
      <c r="BW1391" s="4"/>
      <c r="BX1391" s="4"/>
      <c r="BY1391" s="4"/>
      <c r="BZ1391" s="4"/>
      <c r="CA1391" s="4"/>
      <c r="CB1391" s="4"/>
      <c r="CC1391" s="4"/>
      <c r="CD1391" s="4"/>
      <c r="CE1391" s="4"/>
      <c r="CF1391" s="4"/>
      <c r="CG1391" s="4"/>
      <c r="CH1391" s="4"/>
      <c r="CI1391" s="4"/>
      <c r="CJ1391" s="4"/>
      <c r="CK1391" s="4"/>
      <c r="CL1391" s="4"/>
      <c r="CM1391" s="4"/>
      <c r="CN1391" s="4"/>
      <c r="CO1391" s="4"/>
      <c r="CP1391" s="4"/>
      <c r="CQ1391" s="4"/>
      <c r="CR1391" s="4"/>
      <c r="CS1391" s="4"/>
      <c r="CT1391" s="4"/>
      <c r="CU1391" s="4"/>
      <c r="CV1391" s="4"/>
    </row>
    <row r="1392" spans="1:100" ht="21" customHeight="1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10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4"/>
      <c r="AO1392" s="4"/>
      <c r="AP1392" s="3"/>
      <c r="AQ1392" s="3"/>
      <c r="AR1392" s="4"/>
      <c r="AS1392" s="4"/>
      <c r="AT1392" s="4"/>
      <c r="AU1392" s="4"/>
      <c r="AV1392" s="4"/>
      <c r="AW1392" s="4"/>
      <c r="AX1392" s="4"/>
      <c r="AY1392" s="4"/>
      <c r="AZ1392" s="4"/>
      <c r="BA1392" s="4"/>
      <c r="BB1392" s="4"/>
      <c r="BC1392" s="4"/>
      <c r="BD1392" s="4"/>
      <c r="BE1392" s="4"/>
      <c r="BF1392" s="4"/>
      <c r="BG1392" s="4"/>
      <c r="BH1392" s="4"/>
      <c r="BI1392" s="4"/>
      <c r="BJ1392" s="4"/>
      <c r="BK1392" s="4"/>
      <c r="BL1392" s="4"/>
      <c r="BM1392" s="4"/>
      <c r="BN1392" s="4"/>
      <c r="BO1392" s="4"/>
      <c r="BP1392" s="4"/>
      <c r="BQ1392" s="4"/>
      <c r="BR1392" s="4"/>
      <c r="BS1392" s="4"/>
      <c r="BT1392" s="4"/>
      <c r="BU1392" s="4"/>
      <c r="BV1392" s="4"/>
      <c r="BW1392" s="4"/>
      <c r="BX1392" s="4"/>
      <c r="BY1392" s="4"/>
      <c r="BZ1392" s="4"/>
      <c r="CA1392" s="4"/>
      <c r="CB1392" s="4"/>
      <c r="CC1392" s="4"/>
      <c r="CD1392" s="4"/>
      <c r="CE1392" s="4"/>
      <c r="CF1392" s="4"/>
      <c r="CG1392" s="4"/>
      <c r="CH1392" s="4"/>
      <c r="CI1392" s="4"/>
      <c r="CJ1392" s="4"/>
      <c r="CK1392" s="4"/>
      <c r="CL1392" s="4"/>
      <c r="CM1392" s="4"/>
      <c r="CN1392" s="4"/>
      <c r="CO1392" s="4"/>
      <c r="CP1392" s="4"/>
      <c r="CQ1392" s="4"/>
      <c r="CR1392" s="4"/>
      <c r="CS1392" s="4"/>
      <c r="CT1392" s="4"/>
      <c r="CU1392" s="4"/>
      <c r="CV1392" s="4"/>
    </row>
    <row r="1393" spans="1:100" ht="21" customHeight="1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10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4"/>
      <c r="AO1393" s="4"/>
      <c r="AP1393" s="3"/>
      <c r="AQ1393" s="3"/>
      <c r="AR1393" s="4"/>
      <c r="AS1393" s="4"/>
      <c r="AT1393" s="4"/>
      <c r="AU1393" s="4"/>
      <c r="AV1393" s="4"/>
      <c r="AW1393" s="4"/>
      <c r="AX1393" s="4"/>
      <c r="AY1393" s="4"/>
      <c r="AZ1393" s="4"/>
      <c r="BA1393" s="4"/>
      <c r="BB1393" s="4"/>
      <c r="BC1393" s="4"/>
      <c r="BD1393" s="4"/>
      <c r="BE1393" s="4"/>
      <c r="BF1393" s="4"/>
      <c r="BG1393" s="4"/>
      <c r="BH1393" s="4"/>
      <c r="BI1393" s="4"/>
      <c r="BJ1393" s="4"/>
      <c r="BK1393" s="4"/>
      <c r="BL1393" s="4"/>
      <c r="BM1393" s="4"/>
      <c r="BN1393" s="4"/>
      <c r="BO1393" s="4"/>
      <c r="BP1393" s="4"/>
      <c r="BQ1393" s="4"/>
      <c r="BR1393" s="4"/>
      <c r="BS1393" s="4"/>
      <c r="BT1393" s="4"/>
      <c r="BU1393" s="4"/>
      <c r="BV1393" s="4"/>
      <c r="BW1393" s="4"/>
      <c r="BX1393" s="4"/>
      <c r="BY1393" s="4"/>
      <c r="BZ1393" s="4"/>
      <c r="CA1393" s="4"/>
      <c r="CB1393" s="4"/>
      <c r="CC1393" s="4"/>
      <c r="CD1393" s="4"/>
      <c r="CE1393" s="4"/>
      <c r="CF1393" s="4"/>
      <c r="CG1393" s="4"/>
      <c r="CH1393" s="4"/>
      <c r="CI1393" s="4"/>
      <c r="CJ1393" s="4"/>
      <c r="CK1393" s="4"/>
      <c r="CL1393" s="4"/>
      <c r="CM1393" s="4"/>
      <c r="CN1393" s="4"/>
      <c r="CO1393" s="4"/>
      <c r="CP1393" s="4"/>
      <c r="CQ1393" s="4"/>
      <c r="CR1393" s="4"/>
      <c r="CS1393" s="4"/>
      <c r="CT1393" s="4"/>
      <c r="CU1393" s="4"/>
      <c r="CV1393" s="4"/>
    </row>
    <row r="1394" spans="1:100" ht="21" customHeight="1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10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4"/>
      <c r="AO1394" s="4"/>
      <c r="AP1394" s="3"/>
      <c r="AQ1394" s="3"/>
      <c r="AR1394" s="4"/>
      <c r="AS1394" s="4"/>
      <c r="AT1394" s="4"/>
      <c r="AU1394" s="4"/>
      <c r="AV1394" s="4"/>
      <c r="AW1394" s="4"/>
      <c r="AX1394" s="4"/>
      <c r="AY1394" s="4"/>
      <c r="AZ1394" s="4"/>
      <c r="BA1394" s="4"/>
      <c r="BB1394" s="4"/>
      <c r="BC1394" s="4"/>
      <c r="BD1394" s="4"/>
      <c r="BE1394" s="4"/>
      <c r="BF1394" s="4"/>
      <c r="BG1394" s="4"/>
      <c r="BH1394" s="4"/>
      <c r="BI1394" s="4"/>
      <c r="BJ1394" s="4"/>
      <c r="BK1394" s="4"/>
      <c r="BL1394" s="4"/>
      <c r="BM1394" s="4"/>
      <c r="BN1394" s="4"/>
      <c r="BO1394" s="4"/>
      <c r="BP1394" s="4"/>
      <c r="BQ1394" s="4"/>
      <c r="BR1394" s="4"/>
      <c r="BS1394" s="4"/>
      <c r="BT1394" s="4"/>
      <c r="BU1394" s="4"/>
      <c r="BV1394" s="4"/>
      <c r="BW1394" s="4"/>
      <c r="BX1394" s="4"/>
      <c r="BY1394" s="4"/>
      <c r="BZ1394" s="4"/>
      <c r="CA1394" s="4"/>
      <c r="CB1394" s="4"/>
      <c r="CC1394" s="4"/>
      <c r="CD1394" s="4"/>
      <c r="CE1394" s="4"/>
      <c r="CF1394" s="4"/>
      <c r="CG1394" s="4"/>
      <c r="CH1394" s="4"/>
      <c r="CI1394" s="4"/>
      <c r="CJ1394" s="4"/>
      <c r="CK1394" s="4"/>
      <c r="CL1394" s="4"/>
      <c r="CM1394" s="4"/>
      <c r="CN1394" s="4"/>
      <c r="CO1394" s="4"/>
      <c r="CP1394" s="4"/>
      <c r="CQ1394" s="4"/>
      <c r="CR1394" s="4"/>
      <c r="CS1394" s="4"/>
      <c r="CT1394" s="4"/>
      <c r="CU1394" s="4"/>
      <c r="CV1394" s="4"/>
    </row>
    <row r="1395" spans="1:100" ht="21" customHeight="1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10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4"/>
      <c r="AO1395" s="4"/>
      <c r="AP1395" s="3"/>
      <c r="AQ1395" s="3"/>
      <c r="AR1395" s="4"/>
      <c r="AS1395" s="4"/>
      <c r="AT1395" s="4"/>
      <c r="AU1395" s="4"/>
      <c r="AV1395" s="4"/>
      <c r="AW1395" s="4"/>
      <c r="AX1395" s="4"/>
      <c r="AY1395" s="4"/>
      <c r="AZ1395" s="4"/>
      <c r="BA1395" s="4"/>
      <c r="BB1395" s="4"/>
      <c r="BC1395" s="4"/>
      <c r="BD1395" s="4"/>
      <c r="BE1395" s="4"/>
      <c r="BF1395" s="4"/>
      <c r="BG1395" s="4"/>
      <c r="BH1395" s="4"/>
      <c r="BI1395" s="4"/>
      <c r="BJ1395" s="4"/>
      <c r="BK1395" s="4"/>
      <c r="BL1395" s="4"/>
      <c r="BM1395" s="4"/>
      <c r="BN1395" s="4"/>
      <c r="BO1395" s="4"/>
      <c r="BP1395" s="4"/>
      <c r="BQ1395" s="4"/>
      <c r="BR1395" s="4"/>
      <c r="BS1395" s="4"/>
      <c r="BT1395" s="4"/>
      <c r="BU1395" s="4"/>
      <c r="BV1395" s="4"/>
      <c r="BW1395" s="4"/>
      <c r="BX1395" s="4"/>
      <c r="BY1395" s="4"/>
      <c r="BZ1395" s="4"/>
      <c r="CA1395" s="4"/>
      <c r="CB1395" s="4"/>
      <c r="CC1395" s="4"/>
      <c r="CD1395" s="4"/>
      <c r="CE1395" s="4"/>
      <c r="CF1395" s="4"/>
      <c r="CG1395" s="4"/>
      <c r="CH1395" s="4"/>
      <c r="CI1395" s="4"/>
      <c r="CJ1395" s="4"/>
      <c r="CK1395" s="4"/>
      <c r="CL1395" s="4"/>
      <c r="CM1395" s="4"/>
      <c r="CN1395" s="4"/>
      <c r="CO1395" s="4"/>
      <c r="CP1395" s="4"/>
      <c r="CQ1395" s="4"/>
      <c r="CR1395" s="4"/>
      <c r="CS1395" s="4"/>
      <c r="CT1395" s="4"/>
      <c r="CU1395" s="4"/>
      <c r="CV1395" s="4"/>
    </row>
    <row r="1396" spans="1:100" ht="21" customHeight="1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10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4"/>
      <c r="AO1396" s="4"/>
      <c r="AP1396" s="3"/>
      <c r="AQ1396" s="3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  <c r="BF1396" s="4"/>
      <c r="BG1396" s="4"/>
      <c r="BH1396" s="4"/>
      <c r="BI1396" s="4"/>
      <c r="BJ1396" s="4"/>
      <c r="BK1396" s="4"/>
      <c r="BL1396" s="4"/>
      <c r="BM1396" s="4"/>
      <c r="BN1396" s="4"/>
      <c r="BO1396" s="4"/>
      <c r="BP1396" s="4"/>
      <c r="BQ1396" s="4"/>
      <c r="BR1396" s="4"/>
      <c r="BS1396" s="4"/>
      <c r="BT1396" s="4"/>
      <c r="BU1396" s="4"/>
      <c r="BV1396" s="4"/>
      <c r="BW1396" s="4"/>
      <c r="BX1396" s="4"/>
      <c r="BY1396" s="4"/>
      <c r="BZ1396" s="4"/>
      <c r="CA1396" s="4"/>
      <c r="CB1396" s="4"/>
      <c r="CC1396" s="4"/>
      <c r="CD1396" s="4"/>
      <c r="CE1396" s="4"/>
      <c r="CF1396" s="4"/>
      <c r="CG1396" s="4"/>
      <c r="CH1396" s="4"/>
      <c r="CI1396" s="4"/>
      <c r="CJ1396" s="4"/>
      <c r="CK1396" s="4"/>
      <c r="CL1396" s="4"/>
      <c r="CM1396" s="4"/>
      <c r="CN1396" s="4"/>
      <c r="CO1396" s="4"/>
      <c r="CP1396" s="4"/>
      <c r="CQ1396" s="4"/>
      <c r="CR1396" s="4"/>
      <c r="CS1396" s="4"/>
      <c r="CT1396" s="4"/>
      <c r="CU1396" s="4"/>
      <c r="CV1396" s="4"/>
    </row>
    <row r="1397" spans="1:100" ht="21" customHeight="1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10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4"/>
      <c r="AO1397" s="4"/>
      <c r="AP1397" s="3"/>
      <c r="AQ1397" s="3"/>
      <c r="AR1397" s="4"/>
      <c r="AS1397" s="4"/>
      <c r="AT1397" s="4"/>
      <c r="AU1397" s="4"/>
      <c r="AV1397" s="4"/>
      <c r="AW1397" s="4"/>
      <c r="AX1397" s="4"/>
      <c r="AY1397" s="4"/>
      <c r="AZ1397" s="4"/>
      <c r="BA1397" s="4"/>
      <c r="BB1397" s="4"/>
      <c r="BC1397" s="4"/>
      <c r="BD1397" s="4"/>
      <c r="BE1397" s="4"/>
      <c r="BF1397" s="4"/>
      <c r="BG1397" s="4"/>
      <c r="BH1397" s="4"/>
      <c r="BI1397" s="4"/>
      <c r="BJ1397" s="4"/>
      <c r="BK1397" s="4"/>
      <c r="BL1397" s="4"/>
      <c r="BM1397" s="4"/>
      <c r="BN1397" s="4"/>
      <c r="BO1397" s="4"/>
      <c r="BP1397" s="4"/>
      <c r="BQ1397" s="4"/>
      <c r="BR1397" s="4"/>
      <c r="BS1397" s="4"/>
      <c r="BT1397" s="4"/>
      <c r="BU1397" s="4"/>
      <c r="BV1397" s="4"/>
      <c r="BW1397" s="4"/>
      <c r="BX1397" s="4"/>
      <c r="BY1397" s="4"/>
      <c r="BZ1397" s="4"/>
      <c r="CA1397" s="4"/>
      <c r="CB1397" s="4"/>
      <c r="CC1397" s="4"/>
      <c r="CD1397" s="4"/>
      <c r="CE1397" s="4"/>
      <c r="CF1397" s="4"/>
      <c r="CG1397" s="4"/>
      <c r="CH1397" s="4"/>
      <c r="CI1397" s="4"/>
      <c r="CJ1397" s="4"/>
      <c r="CK1397" s="4"/>
      <c r="CL1397" s="4"/>
      <c r="CM1397" s="4"/>
      <c r="CN1397" s="4"/>
      <c r="CO1397" s="4"/>
      <c r="CP1397" s="4"/>
      <c r="CQ1397" s="4"/>
      <c r="CR1397" s="4"/>
      <c r="CS1397" s="4"/>
      <c r="CT1397" s="4"/>
      <c r="CU1397" s="4"/>
      <c r="CV1397" s="4"/>
    </row>
    <row r="1398" spans="1:100" ht="21" customHeight="1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10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4"/>
      <c r="AO1398" s="4"/>
      <c r="AP1398" s="3"/>
      <c r="AQ1398" s="3"/>
      <c r="AR1398" s="4"/>
      <c r="AS1398" s="4"/>
      <c r="AT1398" s="4"/>
      <c r="AU1398" s="4"/>
      <c r="AV1398" s="4"/>
      <c r="AW1398" s="4"/>
      <c r="AX1398" s="4"/>
      <c r="AY1398" s="4"/>
      <c r="AZ1398" s="4"/>
      <c r="BA1398" s="4"/>
      <c r="BB1398" s="4"/>
      <c r="BC1398" s="4"/>
      <c r="BD1398" s="4"/>
      <c r="BE1398" s="4"/>
      <c r="BF1398" s="4"/>
      <c r="BG1398" s="4"/>
      <c r="BH1398" s="4"/>
      <c r="BI1398" s="4"/>
      <c r="BJ1398" s="4"/>
      <c r="BK1398" s="4"/>
      <c r="BL1398" s="4"/>
      <c r="BM1398" s="4"/>
      <c r="BN1398" s="4"/>
      <c r="BO1398" s="4"/>
      <c r="BP1398" s="4"/>
      <c r="BQ1398" s="4"/>
      <c r="BR1398" s="4"/>
      <c r="BS1398" s="4"/>
      <c r="BT1398" s="4"/>
      <c r="BU1398" s="4"/>
      <c r="BV1398" s="4"/>
      <c r="BW1398" s="4"/>
      <c r="BX1398" s="4"/>
      <c r="BY1398" s="4"/>
      <c r="BZ1398" s="4"/>
      <c r="CA1398" s="4"/>
      <c r="CB1398" s="4"/>
      <c r="CC1398" s="4"/>
      <c r="CD1398" s="4"/>
      <c r="CE1398" s="4"/>
      <c r="CF1398" s="4"/>
      <c r="CG1398" s="4"/>
      <c r="CH1398" s="4"/>
      <c r="CI1398" s="4"/>
      <c r="CJ1398" s="4"/>
      <c r="CK1398" s="4"/>
      <c r="CL1398" s="4"/>
      <c r="CM1398" s="4"/>
      <c r="CN1398" s="4"/>
      <c r="CO1398" s="4"/>
      <c r="CP1398" s="4"/>
      <c r="CQ1398" s="4"/>
      <c r="CR1398" s="4"/>
      <c r="CS1398" s="4"/>
      <c r="CT1398" s="4"/>
      <c r="CU1398" s="4"/>
      <c r="CV1398" s="4"/>
    </row>
    <row r="1399" spans="1:100" ht="21" customHeight="1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10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4"/>
      <c r="AO1399" s="4"/>
      <c r="AP1399" s="3"/>
      <c r="AQ1399" s="4"/>
      <c r="AR1399" s="4"/>
      <c r="AS1399" s="4"/>
      <c r="AT1399" s="4"/>
      <c r="AU1399" s="4"/>
      <c r="AV1399" s="4"/>
      <c r="AW1399" s="4"/>
      <c r="AX1399" s="4"/>
      <c r="AY1399" s="4"/>
      <c r="AZ1399" s="4"/>
      <c r="BA1399" s="4"/>
      <c r="BB1399" s="4"/>
      <c r="BC1399" s="4"/>
      <c r="BD1399" s="4"/>
      <c r="BE1399" s="4"/>
      <c r="BF1399" s="4"/>
      <c r="BG1399" s="4"/>
      <c r="BH1399" s="4"/>
      <c r="BI1399" s="4"/>
      <c r="BJ1399" s="4"/>
      <c r="BK1399" s="4"/>
      <c r="BL1399" s="4"/>
      <c r="BM1399" s="4"/>
      <c r="BN1399" s="4"/>
      <c r="BO1399" s="4"/>
      <c r="BP1399" s="4"/>
      <c r="BQ1399" s="4"/>
      <c r="BR1399" s="4"/>
      <c r="BS1399" s="4"/>
      <c r="BT1399" s="4"/>
      <c r="BU1399" s="4"/>
      <c r="BV1399" s="4"/>
      <c r="BW1399" s="4"/>
      <c r="BX1399" s="4"/>
      <c r="BY1399" s="4"/>
      <c r="BZ1399" s="4"/>
      <c r="CA1399" s="4"/>
      <c r="CB1399" s="4"/>
      <c r="CC1399" s="4"/>
      <c r="CD1399" s="4"/>
      <c r="CE1399" s="4"/>
      <c r="CF1399" s="4"/>
      <c r="CG1399" s="4"/>
      <c r="CH1399" s="4"/>
      <c r="CI1399" s="4"/>
      <c r="CJ1399" s="4"/>
      <c r="CK1399" s="4"/>
      <c r="CL1399" s="4"/>
      <c r="CM1399" s="4"/>
      <c r="CN1399" s="4"/>
      <c r="CO1399" s="4"/>
      <c r="CP1399" s="4"/>
      <c r="CQ1399" s="4"/>
      <c r="CR1399" s="4"/>
      <c r="CS1399" s="4"/>
      <c r="CT1399" s="4"/>
      <c r="CU1399" s="4"/>
      <c r="CV1399" s="4"/>
    </row>
    <row r="1400" spans="1:100" ht="21" customHeight="1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10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4"/>
      <c r="AO1400" s="4"/>
      <c r="AP1400" s="3"/>
      <c r="AQ1400" s="4"/>
      <c r="AR1400" s="4"/>
      <c r="AS1400" s="4"/>
      <c r="AT1400" s="4"/>
      <c r="AU1400" s="4"/>
      <c r="AV1400" s="4"/>
      <c r="AW1400" s="4"/>
      <c r="AX1400" s="4"/>
      <c r="AY1400" s="4"/>
      <c r="AZ1400" s="4"/>
      <c r="BA1400" s="4"/>
      <c r="BB1400" s="4"/>
      <c r="BC1400" s="4"/>
      <c r="BD1400" s="4"/>
      <c r="BE1400" s="4"/>
      <c r="BF1400" s="4"/>
      <c r="BG1400" s="4"/>
      <c r="BH1400" s="4"/>
      <c r="BI1400" s="4"/>
      <c r="BJ1400" s="4"/>
      <c r="BK1400" s="4"/>
      <c r="BL1400" s="4"/>
      <c r="BM1400" s="4"/>
      <c r="BN1400" s="4"/>
      <c r="BO1400" s="4"/>
      <c r="BP1400" s="4"/>
      <c r="BQ1400" s="4"/>
      <c r="BR1400" s="4"/>
      <c r="BS1400" s="4"/>
      <c r="BT1400" s="4"/>
      <c r="BU1400" s="4"/>
      <c r="BV1400" s="4"/>
      <c r="BW1400" s="4"/>
      <c r="BX1400" s="4"/>
      <c r="BY1400" s="4"/>
      <c r="BZ1400" s="4"/>
      <c r="CA1400" s="4"/>
      <c r="CB1400" s="4"/>
      <c r="CC1400" s="4"/>
      <c r="CD1400" s="4"/>
      <c r="CE1400" s="4"/>
      <c r="CF1400" s="4"/>
      <c r="CG1400" s="4"/>
      <c r="CH1400" s="4"/>
      <c r="CI1400" s="4"/>
      <c r="CJ1400" s="4"/>
      <c r="CK1400" s="4"/>
      <c r="CL1400" s="4"/>
      <c r="CM1400" s="4"/>
      <c r="CN1400" s="4"/>
      <c r="CO1400" s="4"/>
      <c r="CP1400" s="4"/>
      <c r="CQ1400" s="4"/>
      <c r="CR1400" s="4"/>
      <c r="CS1400" s="4"/>
      <c r="CT1400" s="4"/>
      <c r="CU1400" s="4"/>
      <c r="CV1400" s="4"/>
    </row>
    <row r="1401" spans="1:100" ht="21" customHeight="1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10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4"/>
      <c r="AO1401" s="4"/>
      <c r="AP1401" s="3"/>
      <c r="AQ1401" s="4"/>
      <c r="AR1401" s="4"/>
      <c r="AS1401" s="4"/>
      <c r="AT1401" s="4"/>
      <c r="AU1401" s="4"/>
      <c r="AV1401" s="4"/>
      <c r="AW1401" s="4"/>
      <c r="AX1401" s="4"/>
      <c r="AY1401" s="4"/>
      <c r="AZ1401" s="4"/>
      <c r="BA1401" s="4"/>
      <c r="BB1401" s="4"/>
      <c r="BC1401" s="4"/>
      <c r="BD1401" s="4"/>
      <c r="BE1401" s="4"/>
      <c r="BF1401" s="4"/>
      <c r="BG1401" s="4"/>
      <c r="BH1401" s="4"/>
      <c r="BI1401" s="4"/>
      <c r="BJ1401" s="4"/>
      <c r="BK1401" s="4"/>
      <c r="BL1401" s="4"/>
      <c r="BM1401" s="4"/>
      <c r="BN1401" s="4"/>
      <c r="BO1401" s="4"/>
      <c r="BP1401" s="4"/>
      <c r="BQ1401" s="4"/>
      <c r="BR1401" s="4"/>
      <c r="BS1401" s="4"/>
      <c r="BT1401" s="4"/>
      <c r="BU1401" s="4"/>
      <c r="BV1401" s="4"/>
      <c r="BW1401" s="4"/>
      <c r="BX1401" s="4"/>
      <c r="BY1401" s="4"/>
      <c r="BZ1401" s="4"/>
      <c r="CA1401" s="4"/>
      <c r="CB1401" s="4"/>
      <c r="CC1401" s="4"/>
      <c r="CD1401" s="4"/>
      <c r="CE1401" s="4"/>
      <c r="CF1401" s="4"/>
      <c r="CG1401" s="4"/>
      <c r="CH1401" s="4"/>
      <c r="CI1401" s="4"/>
      <c r="CJ1401" s="4"/>
      <c r="CK1401" s="4"/>
      <c r="CL1401" s="4"/>
      <c r="CM1401" s="4"/>
      <c r="CN1401" s="4"/>
      <c r="CO1401" s="4"/>
      <c r="CP1401" s="4"/>
      <c r="CQ1401" s="4"/>
      <c r="CR1401" s="4"/>
      <c r="CS1401" s="4"/>
      <c r="CT1401" s="4"/>
      <c r="CU1401" s="4"/>
      <c r="CV1401" s="4"/>
    </row>
    <row r="1402" spans="1:100" ht="21" customHeight="1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10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4"/>
      <c r="AO1402" s="4"/>
      <c r="AP1402" s="3"/>
      <c r="AQ1402" s="4"/>
      <c r="AR1402" s="4"/>
      <c r="AS1402" s="4"/>
      <c r="AT1402" s="4"/>
      <c r="AU1402" s="4"/>
      <c r="AV1402" s="4"/>
      <c r="AW1402" s="4"/>
      <c r="AX1402" s="4"/>
      <c r="AY1402" s="4"/>
      <c r="AZ1402" s="4"/>
      <c r="BA1402" s="4"/>
      <c r="BB1402" s="4"/>
      <c r="BC1402" s="4"/>
      <c r="BD1402" s="4"/>
      <c r="BE1402" s="4"/>
      <c r="BF1402" s="4"/>
      <c r="BG1402" s="4"/>
      <c r="BH1402" s="4"/>
      <c r="BI1402" s="4"/>
      <c r="BJ1402" s="4"/>
      <c r="BK1402" s="4"/>
      <c r="BL1402" s="4"/>
      <c r="BM1402" s="4"/>
      <c r="BN1402" s="4"/>
      <c r="BO1402" s="4"/>
      <c r="BP1402" s="4"/>
      <c r="BQ1402" s="4"/>
      <c r="BR1402" s="4"/>
      <c r="BS1402" s="4"/>
      <c r="BT1402" s="4"/>
      <c r="BU1402" s="4"/>
      <c r="BV1402" s="4"/>
      <c r="BW1402" s="4"/>
      <c r="BX1402" s="4"/>
      <c r="BY1402" s="4"/>
      <c r="BZ1402" s="4"/>
      <c r="CA1402" s="4"/>
      <c r="CB1402" s="4"/>
      <c r="CC1402" s="4"/>
      <c r="CD1402" s="4"/>
      <c r="CE1402" s="4"/>
      <c r="CF1402" s="4"/>
      <c r="CG1402" s="4"/>
      <c r="CH1402" s="4"/>
      <c r="CI1402" s="4"/>
      <c r="CJ1402" s="4"/>
      <c r="CK1402" s="4"/>
      <c r="CL1402" s="4"/>
      <c r="CM1402" s="4"/>
      <c r="CN1402" s="4"/>
      <c r="CO1402" s="4"/>
      <c r="CP1402" s="4"/>
      <c r="CQ1402" s="4"/>
      <c r="CR1402" s="4"/>
      <c r="CS1402" s="4"/>
      <c r="CT1402" s="4"/>
      <c r="CU1402" s="4"/>
      <c r="CV1402" s="4"/>
    </row>
    <row r="1403" spans="1:100" ht="21" customHeight="1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10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4"/>
      <c r="AO1403" s="4"/>
      <c r="AP1403" s="3"/>
      <c r="AQ1403" s="4"/>
      <c r="AR1403" s="4"/>
      <c r="AS1403" s="4"/>
      <c r="AT1403" s="4"/>
      <c r="AU1403" s="4"/>
      <c r="AV1403" s="4"/>
      <c r="AW1403" s="4"/>
      <c r="AX1403" s="4"/>
      <c r="AY1403" s="4"/>
      <c r="AZ1403" s="4"/>
      <c r="BA1403" s="4"/>
      <c r="BB1403" s="4"/>
      <c r="BC1403" s="4"/>
      <c r="BD1403" s="4"/>
      <c r="BE1403" s="4"/>
      <c r="BF1403" s="4"/>
      <c r="BG1403" s="4"/>
      <c r="BH1403" s="4"/>
      <c r="BI1403" s="4"/>
      <c r="BJ1403" s="4"/>
      <c r="BK1403" s="4"/>
      <c r="BL1403" s="4"/>
      <c r="BM1403" s="4"/>
      <c r="BN1403" s="4"/>
      <c r="BO1403" s="4"/>
      <c r="BP1403" s="4"/>
      <c r="BQ1403" s="4"/>
      <c r="BR1403" s="4"/>
      <c r="BS1403" s="4"/>
      <c r="BT1403" s="4"/>
      <c r="BU1403" s="4"/>
      <c r="BV1403" s="4"/>
      <c r="BW1403" s="4"/>
      <c r="BX1403" s="4"/>
      <c r="BY1403" s="4"/>
      <c r="BZ1403" s="4"/>
      <c r="CA1403" s="4"/>
      <c r="CB1403" s="4"/>
      <c r="CC1403" s="4"/>
      <c r="CD1403" s="4"/>
      <c r="CE1403" s="4"/>
      <c r="CF1403" s="4"/>
      <c r="CG1403" s="4"/>
      <c r="CH1403" s="4"/>
      <c r="CI1403" s="4"/>
      <c r="CJ1403" s="4"/>
      <c r="CK1403" s="4"/>
      <c r="CL1403" s="4"/>
      <c r="CM1403" s="4"/>
      <c r="CN1403" s="4"/>
      <c r="CO1403" s="4"/>
      <c r="CP1403" s="4"/>
      <c r="CQ1403" s="4"/>
      <c r="CR1403" s="4"/>
      <c r="CS1403" s="4"/>
      <c r="CT1403" s="4"/>
      <c r="CU1403" s="4"/>
      <c r="CV1403" s="4"/>
    </row>
    <row r="1404" spans="1:100" ht="21" customHeight="1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10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4"/>
      <c r="AO1404" s="4"/>
      <c r="AP1404" s="3"/>
      <c r="AQ1404" s="4"/>
      <c r="AR1404" s="4"/>
      <c r="AS1404" s="4"/>
      <c r="AT1404" s="4"/>
      <c r="AU1404" s="4"/>
      <c r="AV1404" s="4"/>
      <c r="AW1404" s="4"/>
      <c r="AX1404" s="4"/>
      <c r="AY1404" s="4"/>
      <c r="AZ1404" s="4"/>
      <c r="BA1404" s="4"/>
      <c r="BB1404" s="4"/>
      <c r="BC1404" s="4"/>
      <c r="BD1404" s="4"/>
      <c r="BE1404" s="4"/>
      <c r="BF1404" s="4"/>
      <c r="BG1404" s="4"/>
      <c r="BH1404" s="4"/>
      <c r="BI1404" s="4"/>
      <c r="BJ1404" s="4"/>
      <c r="BK1404" s="4"/>
      <c r="BL1404" s="4"/>
      <c r="BM1404" s="4"/>
      <c r="BN1404" s="4"/>
      <c r="BO1404" s="4"/>
      <c r="BP1404" s="4"/>
      <c r="BQ1404" s="4"/>
      <c r="BR1404" s="4"/>
      <c r="BS1404" s="4"/>
      <c r="BT1404" s="4"/>
      <c r="BU1404" s="4"/>
      <c r="BV1404" s="4"/>
      <c r="BW1404" s="4"/>
      <c r="BX1404" s="4"/>
      <c r="BY1404" s="4"/>
      <c r="BZ1404" s="4"/>
      <c r="CA1404" s="4"/>
      <c r="CB1404" s="4"/>
      <c r="CC1404" s="4"/>
      <c r="CD1404" s="4"/>
      <c r="CE1404" s="4"/>
      <c r="CF1404" s="4"/>
      <c r="CG1404" s="4"/>
      <c r="CH1404" s="4"/>
      <c r="CI1404" s="4"/>
      <c r="CJ1404" s="4"/>
      <c r="CK1404" s="4"/>
      <c r="CL1404" s="4"/>
      <c r="CM1404" s="4"/>
      <c r="CN1404" s="4"/>
      <c r="CO1404" s="4"/>
      <c r="CP1404" s="4"/>
      <c r="CQ1404" s="4"/>
      <c r="CR1404" s="4"/>
      <c r="CS1404" s="4"/>
      <c r="CT1404" s="4"/>
      <c r="CU1404" s="4"/>
      <c r="CV1404" s="4"/>
    </row>
    <row r="1405" spans="1:100" ht="21" customHeight="1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10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4"/>
      <c r="AO1405" s="4"/>
      <c r="AP1405" s="3"/>
      <c r="AQ1405" s="4"/>
      <c r="AR1405" s="4"/>
      <c r="AS1405" s="4"/>
      <c r="AT1405" s="4"/>
      <c r="AU1405" s="4"/>
      <c r="AV1405" s="4"/>
      <c r="AW1405" s="4"/>
      <c r="AX1405" s="4"/>
      <c r="AY1405" s="4"/>
      <c r="AZ1405" s="4"/>
      <c r="BA1405" s="4"/>
      <c r="BB1405" s="4"/>
      <c r="BC1405" s="4"/>
      <c r="BD1405" s="4"/>
      <c r="BE1405" s="4"/>
      <c r="BF1405" s="4"/>
      <c r="BG1405" s="4"/>
      <c r="BH1405" s="4"/>
      <c r="BI1405" s="4"/>
      <c r="BJ1405" s="4"/>
      <c r="BK1405" s="4"/>
      <c r="BL1405" s="4"/>
      <c r="BM1405" s="4"/>
      <c r="BN1405" s="4"/>
      <c r="BO1405" s="4"/>
      <c r="BP1405" s="4"/>
      <c r="BQ1405" s="4"/>
      <c r="BR1405" s="4"/>
      <c r="BS1405" s="4"/>
      <c r="BT1405" s="4"/>
      <c r="BU1405" s="4"/>
      <c r="BV1405" s="4"/>
      <c r="BW1405" s="4"/>
      <c r="BX1405" s="4"/>
      <c r="BY1405" s="4"/>
      <c r="BZ1405" s="4"/>
      <c r="CA1405" s="4"/>
      <c r="CB1405" s="4"/>
      <c r="CC1405" s="4"/>
      <c r="CD1405" s="4"/>
      <c r="CE1405" s="4"/>
      <c r="CF1405" s="4"/>
      <c r="CG1405" s="4"/>
      <c r="CH1405" s="4"/>
      <c r="CI1405" s="4"/>
      <c r="CJ1405" s="4"/>
      <c r="CK1405" s="4"/>
      <c r="CL1405" s="4"/>
      <c r="CM1405" s="4"/>
      <c r="CN1405" s="4"/>
      <c r="CO1405" s="4"/>
      <c r="CP1405" s="4"/>
      <c r="CQ1405" s="4"/>
      <c r="CR1405" s="4"/>
      <c r="CS1405" s="4"/>
      <c r="CT1405" s="4"/>
      <c r="CU1405" s="4"/>
      <c r="CV1405" s="4"/>
    </row>
    <row r="1406" spans="1:100" ht="21" customHeight="1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10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4"/>
      <c r="AO1406" s="4"/>
      <c r="AP1406" s="3"/>
      <c r="AQ1406" s="4"/>
      <c r="AR1406" s="4"/>
      <c r="AS1406" s="4"/>
      <c r="AT1406" s="4"/>
      <c r="AU1406" s="4"/>
      <c r="AV1406" s="4"/>
      <c r="AW1406" s="4"/>
      <c r="AX1406" s="4"/>
      <c r="AY1406" s="4"/>
      <c r="AZ1406" s="4"/>
      <c r="BA1406" s="4"/>
      <c r="BB1406" s="4"/>
      <c r="BC1406" s="4"/>
      <c r="BD1406" s="4"/>
      <c r="BE1406" s="4"/>
      <c r="BF1406" s="4"/>
      <c r="BG1406" s="4"/>
      <c r="BH1406" s="4"/>
      <c r="BI1406" s="4"/>
      <c r="BJ1406" s="4"/>
      <c r="BK1406" s="4"/>
      <c r="BL1406" s="4"/>
      <c r="BM1406" s="4"/>
      <c r="BN1406" s="4"/>
      <c r="BO1406" s="4"/>
      <c r="BP1406" s="4"/>
      <c r="BQ1406" s="4"/>
      <c r="BR1406" s="4"/>
      <c r="BS1406" s="4"/>
      <c r="BT1406" s="4"/>
      <c r="BU1406" s="4"/>
      <c r="BV1406" s="4"/>
      <c r="BW1406" s="4"/>
      <c r="BX1406" s="4"/>
      <c r="BY1406" s="4"/>
      <c r="BZ1406" s="4"/>
      <c r="CA1406" s="4"/>
      <c r="CB1406" s="4"/>
      <c r="CC1406" s="4"/>
      <c r="CD1406" s="4"/>
      <c r="CE1406" s="4"/>
      <c r="CF1406" s="4"/>
      <c r="CG1406" s="4"/>
      <c r="CH1406" s="4"/>
      <c r="CI1406" s="4"/>
      <c r="CJ1406" s="4"/>
      <c r="CK1406" s="4"/>
      <c r="CL1406" s="4"/>
      <c r="CM1406" s="4"/>
      <c r="CN1406" s="4"/>
      <c r="CO1406" s="4"/>
      <c r="CP1406" s="4"/>
      <c r="CQ1406" s="4"/>
      <c r="CR1406" s="4"/>
      <c r="CS1406" s="4"/>
      <c r="CT1406" s="4"/>
      <c r="CU1406" s="4"/>
      <c r="CV1406" s="4"/>
    </row>
    <row r="1407" spans="1:100" ht="21" customHeight="1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10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4"/>
      <c r="AO1407" s="4"/>
      <c r="AP1407" s="3"/>
      <c r="AQ1407" s="4"/>
      <c r="AR1407" s="4"/>
      <c r="AS1407" s="4"/>
      <c r="AT1407" s="4"/>
      <c r="AU1407" s="4"/>
      <c r="AV1407" s="4"/>
      <c r="AW1407" s="4"/>
      <c r="AX1407" s="4"/>
      <c r="AY1407" s="4"/>
      <c r="AZ1407" s="4"/>
      <c r="BA1407" s="4"/>
      <c r="BB1407" s="4"/>
      <c r="BC1407" s="4"/>
      <c r="BD1407" s="4"/>
      <c r="BE1407" s="4"/>
      <c r="BF1407" s="4"/>
      <c r="BG1407" s="4"/>
      <c r="BH1407" s="4"/>
      <c r="BI1407" s="4"/>
      <c r="BJ1407" s="4"/>
      <c r="BK1407" s="4"/>
      <c r="BL1407" s="4"/>
      <c r="BM1407" s="4"/>
      <c r="BN1407" s="4"/>
      <c r="BO1407" s="4"/>
      <c r="BP1407" s="4"/>
      <c r="BQ1407" s="4"/>
      <c r="BR1407" s="4"/>
      <c r="BS1407" s="4"/>
      <c r="BT1407" s="4"/>
      <c r="BU1407" s="4"/>
      <c r="BV1407" s="4"/>
      <c r="BW1407" s="4"/>
      <c r="BX1407" s="4"/>
      <c r="BY1407" s="4"/>
      <c r="BZ1407" s="4"/>
      <c r="CA1407" s="4"/>
      <c r="CB1407" s="4"/>
      <c r="CC1407" s="4"/>
      <c r="CD1407" s="4"/>
      <c r="CE1407" s="4"/>
      <c r="CF1407" s="4"/>
      <c r="CG1407" s="4"/>
      <c r="CH1407" s="4"/>
      <c r="CI1407" s="4"/>
      <c r="CJ1407" s="4"/>
      <c r="CK1407" s="4"/>
      <c r="CL1407" s="4"/>
      <c r="CM1407" s="4"/>
      <c r="CN1407" s="4"/>
      <c r="CO1407" s="4"/>
      <c r="CP1407" s="4"/>
      <c r="CQ1407" s="4"/>
      <c r="CR1407" s="4"/>
      <c r="CS1407" s="4"/>
      <c r="CT1407" s="4"/>
      <c r="CU1407" s="4"/>
      <c r="CV1407" s="4"/>
    </row>
    <row r="1408" spans="1:100" ht="21" customHeight="1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10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4"/>
      <c r="AO1408" s="4"/>
      <c r="AP1408" s="3"/>
      <c r="AQ1408" s="4"/>
      <c r="AR1408" s="4"/>
      <c r="AS1408" s="4"/>
      <c r="AT1408" s="4"/>
      <c r="AU1408" s="4"/>
      <c r="AV1408" s="4"/>
      <c r="AW1408" s="4"/>
      <c r="AX1408" s="4"/>
      <c r="AY1408" s="4"/>
      <c r="AZ1408" s="4"/>
      <c r="BA1408" s="4"/>
      <c r="BB1408" s="4"/>
      <c r="BC1408" s="4"/>
      <c r="BD1408" s="4"/>
      <c r="BE1408" s="4"/>
      <c r="BF1408" s="4"/>
      <c r="BG1408" s="4"/>
      <c r="BH1408" s="4"/>
      <c r="BI1408" s="4"/>
      <c r="BJ1408" s="4"/>
      <c r="BK1408" s="4"/>
      <c r="BL1408" s="4"/>
      <c r="BM1408" s="4"/>
      <c r="BN1408" s="4"/>
      <c r="BO1408" s="4"/>
      <c r="BP1408" s="4"/>
      <c r="BQ1408" s="4"/>
      <c r="BR1408" s="4"/>
      <c r="BS1408" s="4"/>
      <c r="BT1408" s="4"/>
      <c r="BU1408" s="4"/>
      <c r="BV1408" s="4"/>
      <c r="BW1408" s="4"/>
      <c r="BX1408" s="4"/>
      <c r="BY1408" s="4"/>
      <c r="BZ1408" s="4"/>
      <c r="CA1408" s="4"/>
      <c r="CB1408" s="4"/>
      <c r="CC1408" s="4"/>
      <c r="CD1408" s="4"/>
      <c r="CE1408" s="4"/>
      <c r="CF1408" s="4"/>
      <c r="CG1408" s="4"/>
      <c r="CH1408" s="4"/>
      <c r="CI1408" s="4"/>
      <c r="CJ1408" s="4"/>
      <c r="CK1408" s="4"/>
      <c r="CL1408" s="4"/>
      <c r="CM1408" s="4"/>
      <c r="CN1408" s="4"/>
      <c r="CO1408" s="4"/>
      <c r="CP1408" s="4"/>
      <c r="CQ1408" s="4"/>
      <c r="CR1408" s="4"/>
      <c r="CS1408" s="4"/>
      <c r="CT1408" s="4"/>
      <c r="CU1408" s="4"/>
      <c r="CV1408" s="4"/>
    </row>
    <row r="1409" spans="1:100" ht="21" customHeight="1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10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4"/>
      <c r="AO1409" s="4"/>
      <c r="AP1409" s="3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  <c r="BF1409" s="4"/>
      <c r="BG1409" s="4"/>
      <c r="BH1409" s="4"/>
      <c r="BI1409" s="4"/>
      <c r="BJ1409" s="4"/>
      <c r="BK1409" s="4"/>
      <c r="BL1409" s="4"/>
      <c r="BM1409" s="4"/>
      <c r="BN1409" s="4"/>
      <c r="BO1409" s="4"/>
      <c r="BP1409" s="4"/>
      <c r="BQ1409" s="4"/>
      <c r="BR1409" s="4"/>
      <c r="BS1409" s="4"/>
      <c r="BT1409" s="4"/>
      <c r="BU1409" s="4"/>
      <c r="BV1409" s="4"/>
      <c r="BW1409" s="4"/>
      <c r="BX1409" s="4"/>
      <c r="BY1409" s="4"/>
      <c r="BZ1409" s="4"/>
      <c r="CA1409" s="4"/>
      <c r="CB1409" s="4"/>
      <c r="CC1409" s="4"/>
      <c r="CD1409" s="4"/>
      <c r="CE1409" s="4"/>
      <c r="CF1409" s="4"/>
      <c r="CG1409" s="4"/>
      <c r="CH1409" s="4"/>
      <c r="CI1409" s="4"/>
      <c r="CJ1409" s="4"/>
      <c r="CK1409" s="4"/>
      <c r="CL1409" s="4"/>
      <c r="CM1409" s="4"/>
      <c r="CN1409" s="4"/>
      <c r="CO1409" s="4"/>
      <c r="CP1409" s="4"/>
      <c r="CQ1409" s="4"/>
      <c r="CR1409" s="4"/>
      <c r="CS1409" s="4"/>
      <c r="CT1409" s="4"/>
      <c r="CU1409" s="4"/>
      <c r="CV1409" s="4"/>
    </row>
    <row r="1410" spans="1:100" ht="21" customHeight="1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10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4"/>
      <c r="AO1410" s="4"/>
      <c r="AP1410" s="3"/>
      <c r="AQ1410" s="4"/>
      <c r="AR1410" s="4"/>
      <c r="AS1410" s="4"/>
      <c r="AT1410" s="4"/>
      <c r="AU1410" s="4"/>
      <c r="AV1410" s="4"/>
      <c r="AW1410" s="4"/>
      <c r="AX1410" s="4"/>
      <c r="AY1410" s="4"/>
      <c r="AZ1410" s="4"/>
      <c r="BA1410" s="4"/>
      <c r="BB1410" s="4"/>
      <c r="BC1410" s="4"/>
      <c r="BD1410" s="4"/>
      <c r="BE1410" s="4"/>
      <c r="BF1410" s="4"/>
      <c r="BG1410" s="4"/>
      <c r="BH1410" s="4"/>
      <c r="BI1410" s="4"/>
      <c r="BJ1410" s="4"/>
      <c r="BK1410" s="4"/>
      <c r="BL1410" s="4"/>
      <c r="BM1410" s="4"/>
      <c r="BN1410" s="4"/>
      <c r="BO1410" s="4"/>
      <c r="BP1410" s="4"/>
      <c r="BQ1410" s="4"/>
      <c r="BR1410" s="4"/>
      <c r="BS1410" s="4"/>
      <c r="BT1410" s="4"/>
      <c r="BU1410" s="4"/>
      <c r="BV1410" s="4"/>
      <c r="BW1410" s="4"/>
      <c r="BX1410" s="4"/>
      <c r="BY1410" s="4"/>
      <c r="BZ1410" s="4"/>
      <c r="CA1410" s="4"/>
      <c r="CB1410" s="4"/>
      <c r="CC1410" s="4"/>
      <c r="CD1410" s="4"/>
      <c r="CE1410" s="4"/>
      <c r="CF1410" s="4"/>
      <c r="CG1410" s="4"/>
      <c r="CH1410" s="4"/>
      <c r="CI1410" s="4"/>
      <c r="CJ1410" s="4"/>
      <c r="CK1410" s="4"/>
      <c r="CL1410" s="4"/>
      <c r="CM1410" s="4"/>
      <c r="CN1410" s="4"/>
      <c r="CO1410" s="4"/>
      <c r="CP1410" s="4"/>
      <c r="CQ1410" s="4"/>
      <c r="CR1410" s="4"/>
      <c r="CS1410" s="4"/>
      <c r="CT1410" s="4"/>
      <c r="CU1410" s="4"/>
      <c r="CV1410" s="4"/>
    </row>
    <row r="1411" spans="1:100" ht="21" customHeight="1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10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4"/>
      <c r="AO1411" s="4"/>
      <c r="AP1411" s="3"/>
      <c r="AQ1411" s="4"/>
      <c r="AR1411" s="4"/>
      <c r="AS1411" s="4"/>
      <c r="AT1411" s="4"/>
      <c r="AU1411" s="4"/>
      <c r="AV1411" s="4"/>
      <c r="AW1411" s="4"/>
      <c r="AX1411" s="4"/>
      <c r="AY1411" s="4"/>
      <c r="AZ1411" s="4"/>
      <c r="BA1411" s="4"/>
      <c r="BB1411" s="4"/>
      <c r="BC1411" s="4"/>
      <c r="BD1411" s="4"/>
      <c r="BE1411" s="4"/>
      <c r="BF1411" s="4"/>
      <c r="BG1411" s="4"/>
      <c r="BH1411" s="4"/>
      <c r="BI1411" s="4"/>
      <c r="BJ1411" s="4"/>
      <c r="BK1411" s="4"/>
      <c r="BL1411" s="4"/>
      <c r="BM1411" s="4"/>
      <c r="BN1411" s="4"/>
      <c r="BO1411" s="4"/>
      <c r="BP1411" s="4"/>
      <c r="BQ1411" s="4"/>
      <c r="BR1411" s="4"/>
      <c r="BS1411" s="4"/>
      <c r="BT1411" s="4"/>
      <c r="BU1411" s="4"/>
      <c r="BV1411" s="4"/>
      <c r="BW1411" s="4"/>
      <c r="BX1411" s="4"/>
      <c r="BY1411" s="4"/>
      <c r="BZ1411" s="4"/>
      <c r="CA1411" s="4"/>
      <c r="CB1411" s="4"/>
      <c r="CC1411" s="4"/>
      <c r="CD1411" s="4"/>
      <c r="CE1411" s="4"/>
      <c r="CF1411" s="4"/>
      <c r="CG1411" s="4"/>
      <c r="CH1411" s="4"/>
      <c r="CI1411" s="4"/>
      <c r="CJ1411" s="4"/>
      <c r="CK1411" s="4"/>
      <c r="CL1411" s="4"/>
      <c r="CM1411" s="4"/>
      <c r="CN1411" s="4"/>
      <c r="CO1411" s="4"/>
      <c r="CP1411" s="4"/>
      <c r="CQ1411" s="4"/>
      <c r="CR1411" s="4"/>
      <c r="CS1411" s="4"/>
      <c r="CT1411" s="4"/>
      <c r="CU1411" s="4"/>
      <c r="CV1411" s="4"/>
    </row>
    <row r="1412" spans="1:100" ht="21" customHeight="1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10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4"/>
      <c r="AO1412" s="4"/>
      <c r="AP1412" s="3"/>
      <c r="AQ1412" s="4"/>
      <c r="AR1412" s="4"/>
      <c r="AS1412" s="4"/>
      <c r="AT1412" s="4"/>
      <c r="AU1412" s="4"/>
      <c r="AV1412" s="4"/>
      <c r="AW1412" s="4"/>
      <c r="AX1412" s="4"/>
      <c r="AY1412" s="4"/>
      <c r="AZ1412" s="4"/>
      <c r="BA1412" s="4"/>
      <c r="BB1412" s="4"/>
      <c r="BC1412" s="4"/>
      <c r="BD1412" s="4"/>
      <c r="BE1412" s="4"/>
      <c r="BF1412" s="4"/>
      <c r="BG1412" s="4"/>
      <c r="BH1412" s="4"/>
      <c r="BI1412" s="4"/>
      <c r="BJ1412" s="4"/>
      <c r="BK1412" s="4"/>
      <c r="BL1412" s="4"/>
      <c r="BM1412" s="4"/>
      <c r="BN1412" s="4"/>
      <c r="BO1412" s="4"/>
      <c r="BP1412" s="4"/>
      <c r="BQ1412" s="4"/>
      <c r="BR1412" s="4"/>
      <c r="BS1412" s="4"/>
      <c r="BT1412" s="4"/>
      <c r="BU1412" s="4"/>
      <c r="BV1412" s="4"/>
      <c r="BW1412" s="4"/>
      <c r="BX1412" s="4"/>
      <c r="BY1412" s="4"/>
      <c r="BZ1412" s="4"/>
      <c r="CA1412" s="4"/>
      <c r="CB1412" s="4"/>
      <c r="CC1412" s="4"/>
      <c r="CD1412" s="4"/>
      <c r="CE1412" s="4"/>
      <c r="CF1412" s="4"/>
      <c r="CG1412" s="4"/>
      <c r="CH1412" s="4"/>
      <c r="CI1412" s="4"/>
      <c r="CJ1412" s="4"/>
      <c r="CK1412" s="4"/>
      <c r="CL1412" s="4"/>
      <c r="CM1412" s="4"/>
      <c r="CN1412" s="4"/>
      <c r="CO1412" s="4"/>
      <c r="CP1412" s="4"/>
      <c r="CQ1412" s="4"/>
      <c r="CR1412" s="4"/>
      <c r="CS1412" s="4"/>
      <c r="CT1412" s="4"/>
      <c r="CU1412" s="4"/>
      <c r="CV1412" s="4"/>
    </row>
    <row r="1413" spans="1:100" ht="21" customHeight="1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10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4"/>
      <c r="AO1413" s="4"/>
      <c r="AP1413" s="4"/>
      <c r="AQ1413" s="4"/>
      <c r="AR1413" s="4"/>
      <c r="AS1413" s="4"/>
      <c r="AT1413" s="4"/>
      <c r="AU1413" s="4"/>
      <c r="AV1413" s="4"/>
      <c r="AW1413" s="4"/>
      <c r="AX1413" s="4"/>
      <c r="AY1413" s="4"/>
      <c r="AZ1413" s="4"/>
      <c r="BA1413" s="4"/>
      <c r="BB1413" s="4"/>
      <c r="BC1413" s="4"/>
      <c r="BD1413" s="4"/>
      <c r="BE1413" s="4"/>
      <c r="BF1413" s="4"/>
      <c r="BG1413" s="4"/>
      <c r="BH1413" s="4"/>
      <c r="BI1413" s="4"/>
      <c r="BJ1413" s="4"/>
      <c r="BK1413" s="4"/>
      <c r="BL1413" s="4"/>
      <c r="BM1413" s="4"/>
      <c r="BN1413" s="4"/>
      <c r="BO1413" s="4"/>
      <c r="BP1413" s="4"/>
      <c r="BQ1413" s="4"/>
      <c r="BR1413" s="4"/>
      <c r="BS1413" s="4"/>
      <c r="BT1413" s="4"/>
      <c r="BU1413" s="4"/>
      <c r="BV1413" s="4"/>
      <c r="BW1413" s="4"/>
      <c r="BX1413" s="4"/>
      <c r="BY1413" s="4"/>
      <c r="BZ1413" s="4"/>
      <c r="CA1413" s="4"/>
      <c r="CB1413" s="4"/>
      <c r="CC1413" s="4"/>
      <c r="CD1413" s="4"/>
      <c r="CE1413" s="4"/>
      <c r="CF1413" s="4"/>
      <c r="CG1413" s="4"/>
      <c r="CH1413" s="4"/>
      <c r="CI1413" s="4"/>
      <c r="CJ1413" s="4"/>
      <c r="CK1413" s="4"/>
      <c r="CL1413" s="4"/>
      <c r="CM1413" s="4"/>
      <c r="CN1413" s="4"/>
      <c r="CO1413" s="4"/>
      <c r="CP1413" s="4"/>
      <c r="CQ1413" s="4"/>
      <c r="CR1413" s="4"/>
      <c r="CS1413" s="4"/>
      <c r="CT1413" s="4"/>
      <c r="CU1413" s="4"/>
      <c r="CV1413" s="4"/>
    </row>
    <row r="1414" spans="1:100" ht="21" customHeight="1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10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4"/>
      <c r="AO1414" s="4"/>
      <c r="AP1414" s="4"/>
      <c r="AQ1414" s="4"/>
      <c r="AR1414" s="4"/>
      <c r="AS1414" s="4"/>
      <c r="AT1414" s="4"/>
      <c r="AU1414" s="4"/>
      <c r="AV1414" s="4"/>
      <c r="AW1414" s="4"/>
      <c r="AX1414" s="4"/>
      <c r="AY1414" s="4"/>
      <c r="AZ1414" s="4"/>
      <c r="BA1414" s="4"/>
      <c r="BB1414" s="4"/>
      <c r="BC1414" s="4"/>
      <c r="BD1414" s="4"/>
      <c r="BE1414" s="4"/>
      <c r="BF1414" s="4"/>
      <c r="BG1414" s="4"/>
      <c r="BH1414" s="4"/>
      <c r="BI1414" s="4"/>
      <c r="BJ1414" s="4"/>
      <c r="BK1414" s="4"/>
      <c r="BL1414" s="4"/>
      <c r="BM1414" s="4"/>
      <c r="BN1414" s="4"/>
      <c r="BO1414" s="4"/>
      <c r="BP1414" s="4"/>
      <c r="BQ1414" s="4"/>
      <c r="BR1414" s="4"/>
      <c r="BS1414" s="4"/>
      <c r="BT1414" s="4"/>
      <c r="BU1414" s="4"/>
      <c r="BV1414" s="4"/>
      <c r="BW1414" s="4"/>
      <c r="BX1414" s="4"/>
      <c r="BY1414" s="4"/>
      <c r="BZ1414" s="4"/>
      <c r="CA1414" s="4"/>
      <c r="CB1414" s="4"/>
      <c r="CC1414" s="4"/>
      <c r="CD1414" s="4"/>
      <c r="CE1414" s="4"/>
      <c r="CF1414" s="4"/>
      <c r="CG1414" s="4"/>
      <c r="CH1414" s="4"/>
      <c r="CI1414" s="4"/>
      <c r="CJ1414" s="4"/>
      <c r="CK1414" s="4"/>
      <c r="CL1414" s="4"/>
      <c r="CM1414" s="4"/>
      <c r="CN1414" s="4"/>
      <c r="CO1414" s="4"/>
      <c r="CP1414" s="4"/>
      <c r="CQ1414" s="4"/>
      <c r="CR1414" s="4"/>
      <c r="CS1414" s="4"/>
      <c r="CT1414" s="4"/>
      <c r="CU1414" s="4"/>
      <c r="CV1414" s="4"/>
    </row>
    <row r="1415" spans="1:100" ht="21" customHeight="1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10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4"/>
      <c r="AO1415" s="4"/>
      <c r="AP1415" s="4"/>
      <c r="AQ1415" s="4"/>
      <c r="AR1415" s="4"/>
      <c r="AS1415" s="4"/>
      <c r="AT1415" s="4"/>
      <c r="AU1415" s="4"/>
      <c r="AV1415" s="4"/>
      <c r="AW1415" s="4"/>
      <c r="AX1415" s="4"/>
      <c r="AY1415" s="4"/>
      <c r="AZ1415" s="4"/>
      <c r="BA1415" s="4"/>
      <c r="BB1415" s="4"/>
      <c r="BC1415" s="4"/>
      <c r="BD1415" s="4"/>
      <c r="BE1415" s="4"/>
      <c r="BF1415" s="4"/>
      <c r="BG1415" s="4"/>
      <c r="BH1415" s="4"/>
      <c r="BI1415" s="4"/>
      <c r="BJ1415" s="4"/>
      <c r="BK1415" s="4"/>
      <c r="BL1415" s="4"/>
      <c r="BM1415" s="4"/>
      <c r="BN1415" s="4"/>
      <c r="BO1415" s="4"/>
      <c r="BP1415" s="4"/>
      <c r="BQ1415" s="4"/>
      <c r="BR1415" s="4"/>
      <c r="BS1415" s="4"/>
      <c r="BT1415" s="4"/>
      <c r="BU1415" s="4"/>
      <c r="BV1415" s="4"/>
      <c r="BW1415" s="4"/>
      <c r="BX1415" s="4"/>
      <c r="BY1415" s="4"/>
      <c r="BZ1415" s="4"/>
      <c r="CA1415" s="4"/>
      <c r="CB1415" s="4"/>
      <c r="CC1415" s="4"/>
      <c r="CD1415" s="4"/>
      <c r="CE1415" s="4"/>
      <c r="CF1415" s="4"/>
      <c r="CG1415" s="4"/>
      <c r="CH1415" s="4"/>
      <c r="CI1415" s="4"/>
      <c r="CJ1415" s="4"/>
      <c r="CK1415" s="4"/>
      <c r="CL1415" s="4"/>
      <c r="CM1415" s="4"/>
      <c r="CN1415" s="4"/>
      <c r="CO1415" s="4"/>
      <c r="CP1415" s="4"/>
      <c r="CQ1415" s="4"/>
      <c r="CR1415" s="4"/>
      <c r="CS1415" s="4"/>
      <c r="CT1415" s="4"/>
      <c r="CU1415" s="4"/>
      <c r="CV1415" s="4"/>
    </row>
    <row r="1416" spans="1:100" ht="21" customHeight="1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10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4"/>
      <c r="AO1416" s="4"/>
      <c r="AP1416" s="4"/>
      <c r="AQ1416" s="4"/>
      <c r="AR1416" s="4"/>
      <c r="AS1416" s="4"/>
      <c r="AT1416" s="4"/>
      <c r="AU1416" s="4"/>
      <c r="AV1416" s="4"/>
      <c r="AW1416" s="4"/>
      <c r="AX1416" s="4"/>
      <c r="AY1416" s="4"/>
      <c r="AZ1416" s="4"/>
      <c r="BA1416" s="4"/>
      <c r="BB1416" s="4"/>
      <c r="BC1416" s="4"/>
      <c r="BD1416" s="4"/>
      <c r="BE1416" s="4"/>
      <c r="BF1416" s="4"/>
      <c r="BG1416" s="4"/>
      <c r="BH1416" s="4"/>
      <c r="BI1416" s="4"/>
      <c r="BJ1416" s="4"/>
      <c r="BK1416" s="4"/>
      <c r="BL1416" s="4"/>
      <c r="BM1416" s="4"/>
      <c r="BN1416" s="4"/>
      <c r="BO1416" s="4"/>
      <c r="BP1416" s="4"/>
      <c r="BQ1416" s="4"/>
      <c r="BR1416" s="4"/>
      <c r="BS1416" s="4"/>
      <c r="BT1416" s="4"/>
      <c r="BU1416" s="4"/>
      <c r="BV1416" s="4"/>
      <c r="BW1416" s="4"/>
      <c r="BX1416" s="4"/>
      <c r="BY1416" s="4"/>
      <c r="BZ1416" s="4"/>
      <c r="CA1416" s="4"/>
      <c r="CB1416" s="4"/>
      <c r="CC1416" s="4"/>
      <c r="CD1416" s="4"/>
      <c r="CE1416" s="4"/>
      <c r="CF1416" s="4"/>
      <c r="CG1416" s="4"/>
      <c r="CH1416" s="4"/>
      <c r="CI1416" s="4"/>
      <c r="CJ1416" s="4"/>
      <c r="CK1416" s="4"/>
      <c r="CL1416" s="4"/>
      <c r="CM1416" s="4"/>
      <c r="CN1416" s="4"/>
      <c r="CO1416" s="4"/>
      <c r="CP1416" s="4"/>
      <c r="CQ1416" s="4"/>
      <c r="CR1416" s="4"/>
      <c r="CS1416" s="4"/>
      <c r="CT1416" s="4"/>
      <c r="CU1416" s="4"/>
      <c r="CV1416" s="4"/>
    </row>
    <row r="1417" spans="1:100" ht="21" customHeight="1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10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4"/>
      <c r="AO1417" s="4"/>
      <c r="AP1417" s="4"/>
      <c r="AQ1417" s="4"/>
      <c r="AR1417" s="4"/>
      <c r="AS1417" s="4"/>
      <c r="AT1417" s="4"/>
      <c r="AU1417" s="4"/>
      <c r="AV1417" s="4"/>
      <c r="AW1417" s="4"/>
      <c r="AX1417" s="4"/>
      <c r="AY1417" s="4"/>
      <c r="AZ1417" s="4"/>
      <c r="BA1417" s="4"/>
      <c r="BB1417" s="4"/>
      <c r="BC1417" s="4"/>
      <c r="BD1417" s="4"/>
      <c r="BE1417" s="4"/>
      <c r="BF1417" s="4"/>
      <c r="BG1417" s="4"/>
      <c r="BH1417" s="4"/>
      <c r="BI1417" s="4"/>
      <c r="BJ1417" s="4"/>
      <c r="BK1417" s="4"/>
      <c r="BL1417" s="4"/>
      <c r="BM1417" s="4"/>
      <c r="BN1417" s="4"/>
      <c r="BO1417" s="4"/>
      <c r="BP1417" s="4"/>
      <c r="BQ1417" s="4"/>
      <c r="BR1417" s="4"/>
      <c r="BS1417" s="4"/>
      <c r="BT1417" s="4"/>
      <c r="BU1417" s="4"/>
      <c r="BV1417" s="4"/>
      <c r="BW1417" s="4"/>
      <c r="BX1417" s="4"/>
      <c r="BY1417" s="4"/>
      <c r="BZ1417" s="4"/>
      <c r="CA1417" s="4"/>
      <c r="CB1417" s="4"/>
      <c r="CC1417" s="4"/>
      <c r="CD1417" s="4"/>
      <c r="CE1417" s="4"/>
      <c r="CF1417" s="4"/>
      <c r="CG1417" s="4"/>
      <c r="CH1417" s="4"/>
      <c r="CI1417" s="4"/>
      <c r="CJ1417" s="4"/>
      <c r="CK1417" s="4"/>
      <c r="CL1417" s="4"/>
      <c r="CM1417" s="4"/>
      <c r="CN1417" s="4"/>
      <c r="CO1417" s="4"/>
      <c r="CP1417" s="4"/>
      <c r="CQ1417" s="4"/>
      <c r="CR1417" s="4"/>
      <c r="CS1417" s="4"/>
      <c r="CT1417" s="4"/>
      <c r="CU1417" s="4"/>
      <c r="CV1417" s="4"/>
    </row>
    <row r="1418" spans="1:100" ht="21" customHeight="1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10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4"/>
      <c r="AO1418" s="4"/>
      <c r="AP1418" s="4"/>
      <c r="AQ1418" s="4"/>
      <c r="AR1418" s="4"/>
      <c r="AS1418" s="4"/>
      <c r="AT1418" s="4"/>
      <c r="AU1418" s="4"/>
      <c r="AV1418" s="4"/>
      <c r="AW1418" s="4"/>
      <c r="AX1418" s="4"/>
      <c r="AY1418" s="4"/>
      <c r="AZ1418" s="4"/>
      <c r="BA1418" s="4"/>
      <c r="BB1418" s="4"/>
      <c r="BC1418" s="4"/>
      <c r="BD1418" s="4"/>
      <c r="BE1418" s="4"/>
      <c r="BF1418" s="4"/>
      <c r="BG1418" s="4"/>
      <c r="BH1418" s="4"/>
      <c r="BI1418" s="4"/>
      <c r="BJ1418" s="4"/>
      <c r="BK1418" s="4"/>
      <c r="BL1418" s="4"/>
      <c r="BM1418" s="4"/>
      <c r="BN1418" s="4"/>
      <c r="BO1418" s="4"/>
      <c r="BP1418" s="4"/>
      <c r="BQ1418" s="4"/>
      <c r="BR1418" s="4"/>
      <c r="BS1418" s="4"/>
      <c r="BT1418" s="4"/>
      <c r="BU1418" s="4"/>
      <c r="BV1418" s="4"/>
      <c r="BW1418" s="4"/>
      <c r="BX1418" s="4"/>
      <c r="BY1418" s="4"/>
      <c r="BZ1418" s="4"/>
      <c r="CA1418" s="4"/>
      <c r="CB1418" s="4"/>
      <c r="CC1418" s="4"/>
      <c r="CD1418" s="4"/>
      <c r="CE1418" s="4"/>
      <c r="CF1418" s="4"/>
      <c r="CG1418" s="4"/>
      <c r="CH1418" s="4"/>
      <c r="CI1418" s="4"/>
      <c r="CJ1418" s="4"/>
      <c r="CK1418" s="4"/>
      <c r="CL1418" s="4"/>
      <c r="CM1418" s="4"/>
      <c r="CN1418" s="4"/>
      <c r="CO1418" s="4"/>
      <c r="CP1418" s="4"/>
      <c r="CQ1418" s="4"/>
      <c r="CR1418" s="4"/>
      <c r="CS1418" s="4"/>
      <c r="CT1418" s="4"/>
      <c r="CU1418" s="4"/>
      <c r="CV1418" s="4"/>
    </row>
    <row r="1419" spans="1:100" ht="21" customHeight="1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10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4"/>
      <c r="AO1419" s="4"/>
      <c r="AP1419" s="4"/>
      <c r="AQ1419" s="4"/>
      <c r="AR1419" s="4"/>
      <c r="AS1419" s="4"/>
      <c r="AT1419" s="4"/>
      <c r="AU1419" s="4"/>
      <c r="AV1419" s="4"/>
      <c r="AW1419" s="4"/>
      <c r="AX1419" s="4"/>
      <c r="AY1419" s="4"/>
      <c r="AZ1419" s="4"/>
      <c r="BA1419" s="4"/>
      <c r="BB1419" s="4"/>
      <c r="BC1419" s="4"/>
      <c r="BD1419" s="4"/>
      <c r="BE1419" s="4"/>
      <c r="BF1419" s="4"/>
      <c r="BG1419" s="4"/>
      <c r="BH1419" s="4"/>
      <c r="BI1419" s="4"/>
      <c r="BJ1419" s="4"/>
      <c r="BK1419" s="4"/>
      <c r="BL1419" s="4"/>
      <c r="BM1419" s="4"/>
      <c r="BN1419" s="4"/>
      <c r="BO1419" s="4"/>
      <c r="BP1419" s="4"/>
      <c r="BQ1419" s="4"/>
      <c r="BR1419" s="4"/>
      <c r="BS1419" s="4"/>
      <c r="BT1419" s="4"/>
      <c r="BU1419" s="4"/>
      <c r="BV1419" s="4"/>
      <c r="BW1419" s="4"/>
      <c r="BX1419" s="4"/>
      <c r="BY1419" s="4"/>
      <c r="BZ1419" s="4"/>
      <c r="CA1419" s="4"/>
      <c r="CB1419" s="4"/>
      <c r="CC1419" s="4"/>
      <c r="CD1419" s="4"/>
      <c r="CE1419" s="4"/>
      <c r="CF1419" s="4"/>
      <c r="CG1419" s="4"/>
      <c r="CH1419" s="4"/>
      <c r="CI1419" s="4"/>
      <c r="CJ1419" s="4"/>
      <c r="CK1419" s="4"/>
      <c r="CL1419" s="4"/>
      <c r="CM1419" s="4"/>
      <c r="CN1419" s="4"/>
      <c r="CO1419" s="4"/>
      <c r="CP1419" s="4"/>
      <c r="CQ1419" s="4"/>
      <c r="CR1419" s="4"/>
      <c r="CS1419" s="4"/>
      <c r="CT1419" s="4"/>
      <c r="CU1419" s="4"/>
      <c r="CV1419" s="4"/>
    </row>
    <row r="1420" spans="1:100" ht="21" customHeight="1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10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4"/>
      <c r="AO1420" s="4"/>
      <c r="AP1420" s="4"/>
      <c r="AQ1420" s="4"/>
      <c r="AR1420" s="4"/>
      <c r="AS1420" s="4"/>
      <c r="AT1420" s="4"/>
      <c r="AU1420" s="4"/>
      <c r="AV1420" s="4"/>
      <c r="AW1420" s="4"/>
      <c r="AX1420" s="4"/>
      <c r="AY1420" s="4"/>
      <c r="AZ1420" s="4"/>
      <c r="BA1420" s="4"/>
      <c r="BB1420" s="4"/>
      <c r="BC1420" s="4"/>
      <c r="BD1420" s="4"/>
      <c r="BE1420" s="4"/>
      <c r="BF1420" s="4"/>
      <c r="BG1420" s="4"/>
      <c r="BH1420" s="4"/>
      <c r="BI1420" s="4"/>
      <c r="BJ1420" s="4"/>
      <c r="BK1420" s="4"/>
      <c r="BL1420" s="4"/>
      <c r="BM1420" s="4"/>
      <c r="BN1420" s="4"/>
      <c r="BO1420" s="4"/>
      <c r="BP1420" s="4"/>
      <c r="BQ1420" s="4"/>
      <c r="BR1420" s="4"/>
      <c r="BS1420" s="4"/>
      <c r="BT1420" s="4"/>
      <c r="BU1420" s="4"/>
      <c r="BV1420" s="4"/>
      <c r="BW1420" s="4"/>
      <c r="BX1420" s="4"/>
      <c r="BY1420" s="4"/>
      <c r="BZ1420" s="4"/>
      <c r="CA1420" s="4"/>
      <c r="CB1420" s="4"/>
      <c r="CC1420" s="4"/>
      <c r="CD1420" s="4"/>
      <c r="CE1420" s="4"/>
      <c r="CF1420" s="4"/>
      <c r="CG1420" s="4"/>
      <c r="CH1420" s="4"/>
      <c r="CI1420" s="4"/>
      <c r="CJ1420" s="4"/>
      <c r="CK1420" s="4"/>
      <c r="CL1420" s="4"/>
      <c r="CM1420" s="4"/>
      <c r="CN1420" s="4"/>
      <c r="CO1420" s="4"/>
      <c r="CP1420" s="4"/>
      <c r="CQ1420" s="4"/>
      <c r="CR1420" s="4"/>
      <c r="CS1420" s="4"/>
      <c r="CT1420" s="4"/>
      <c r="CU1420" s="4"/>
      <c r="CV1420" s="4"/>
    </row>
    <row r="1421" spans="1:100" ht="21" customHeight="1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10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  <c r="BF1421" s="4"/>
      <c r="BG1421" s="4"/>
      <c r="BH1421" s="4"/>
      <c r="BI1421" s="4"/>
      <c r="BJ1421" s="4"/>
      <c r="BK1421" s="4"/>
      <c r="BL1421" s="4"/>
      <c r="BM1421" s="4"/>
      <c r="BN1421" s="4"/>
      <c r="BO1421" s="4"/>
      <c r="BP1421" s="4"/>
      <c r="BQ1421" s="4"/>
      <c r="BR1421" s="4"/>
      <c r="BS1421" s="4"/>
      <c r="BT1421" s="4"/>
      <c r="BU1421" s="4"/>
      <c r="BV1421" s="4"/>
      <c r="BW1421" s="4"/>
      <c r="BX1421" s="4"/>
      <c r="BY1421" s="4"/>
      <c r="BZ1421" s="4"/>
      <c r="CA1421" s="4"/>
      <c r="CB1421" s="4"/>
      <c r="CC1421" s="4"/>
      <c r="CD1421" s="4"/>
      <c r="CE1421" s="4"/>
      <c r="CF1421" s="4"/>
      <c r="CG1421" s="4"/>
      <c r="CH1421" s="4"/>
      <c r="CI1421" s="4"/>
      <c r="CJ1421" s="4"/>
      <c r="CK1421" s="4"/>
      <c r="CL1421" s="4"/>
      <c r="CM1421" s="4"/>
      <c r="CN1421" s="4"/>
      <c r="CO1421" s="4"/>
      <c r="CP1421" s="4"/>
      <c r="CQ1421" s="4"/>
      <c r="CR1421" s="4"/>
      <c r="CS1421" s="4"/>
      <c r="CT1421" s="4"/>
      <c r="CU1421" s="4"/>
      <c r="CV1421" s="4"/>
    </row>
    <row r="1422" spans="1:100" ht="21" customHeight="1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10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4"/>
      <c r="AO1422" s="4"/>
      <c r="AP1422" s="4"/>
      <c r="AQ1422" s="4"/>
      <c r="AR1422" s="4"/>
      <c r="AS1422" s="4"/>
      <c r="AT1422" s="4"/>
      <c r="AU1422" s="4"/>
      <c r="AV1422" s="4"/>
      <c r="AW1422" s="4"/>
      <c r="AX1422" s="4"/>
      <c r="AY1422" s="4"/>
      <c r="AZ1422" s="4"/>
      <c r="BA1422" s="4"/>
      <c r="BB1422" s="4"/>
      <c r="BC1422" s="4"/>
      <c r="BD1422" s="4"/>
      <c r="BE1422" s="4"/>
      <c r="BF1422" s="4"/>
      <c r="BG1422" s="4"/>
      <c r="BH1422" s="4"/>
      <c r="BI1422" s="4"/>
      <c r="BJ1422" s="4"/>
      <c r="BK1422" s="4"/>
      <c r="BL1422" s="4"/>
      <c r="BM1422" s="4"/>
      <c r="BN1422" s="4"/>
      <c r="BO1422" s="4"/>
      <c r="BP1422" s="4"/>
      <c r="BQ1422" s="4"/>
      <c r="BR1422" s="4"/>
      <c r="BS1422" s="4"/>
      <c r="BT1422" s="4"/>
      <c r="BU1422" s="4"/>
      <c r="BV1422" s="4"/>
      <c r="BW1422" s="4"/>
      <c r="BX1422" s="4"/>
      <c r="BY1422" s="4"/>
      <c r="BZ1422" s="4"/>
      <c r="CA1422" s="4"/>
      <c r="CB1422" s="4"/>
      <c r="CC1422" s="4"/>
      <c r="CD1422" s="4"/>
      <c r="CE1422" s="4"/>
      <c r="CF1422" s="4"/>
      <c r="CG1422" s="4"/>
      <c r="CH1422" s="4"/>
      <c r="CI1422" s="4"/>
      <c r="CJ1422" s="4"/>
      <c r="CK1422" s="4"/>
      <c r="CL1422" s="4"/>
      <c r="CM1422" s="4"/>
      <c r="CN1422" s="4"/>
      <c r="CO1422" s="4"/>
      <c r="CP1422" s="4"/>
      <c r="CQ1422" s="4"/>
      <c r="CR1422" s="4"/>
      <c r="CS1422" s="4"/>
      <c r="CT1422" s="4"/>
      <c r="CU1422" s="4"/>
      <c r="CV1422" s="4"/>
    </row>
    <row r="1423" spans="1:100" ht="21" customHeight="1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10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4"/>
      <c r="AO1423" s="4"/>
      <c r="AP1423" s="4"/>
      <c r="AQ1423" s="4"/>
      <c r="AR1423" s="4"/>
      <c r="AS1423" s="4"/>
      <c r="AT1423" s="4"/>
      <c r="AU1423" s="4"/>
      <c r="AV1423" s="4"/>
      <c r="AW1423" s="4"/>
      <c r="AX1423" s="4"/>
      <c r="AY1423" s="4"/>
      <c r="AZ1423" s="4"/>
      <c r="BA1423" s="4"/>
      <c r="BB1423" s="4"/>
      <c r="BC1423" s="4"/>
      <c r="BD1423" s="4"/>
      <c r="BE1423" s="4"/>
      <c r="BF1423" s="4"/>
      <c r="BG1423" s="4"/>
      <c r="BH1423" s="4"/>
      <c r="BI1423" s="4"/>
      <c r="BJ1423" s="4"/>
      <c r="BK1423" s="4"/>
      <c r="BL1423" s="4"/>
      <c r="BM1423" s="4"/>
      <c r="BN1423" s="4"/>
      <c r="BO1423" s="4"/>
      <c r="BP1423" s="4"/>
      <c r="BQ1423" s="4"/>
      <c r="BR1423" s="4"/>
      <c r="BS1423" s="4"/>
      <c r="BT1423" s="4"/>
      <c r="BU1423" s="4"/>
      <c r="BV1423" s="4"/>
      <c r="BW1423" s="4"/>
      <c r="BX1423" s="4"/>
      <c r="BY1423" s="4"/>
      <c r="BZ1423" s="4"/>
      <c r="CA1423" s="4"/>
      <c r="CB1423" s="4"/>
      <c r="CC1423" s="4"/>
      <c r="CD1423" s="4"/>
      <c r="CE1423" s="4"/>
      <c r="CF1423" s="4"/>
      <c r="CG1423" s="4"/>
      <c r="CH1423" s="4"/>
      <c r="CI1423" s="4"/>
      <c r="CJ1423" s="4"/>
      <c r="CK1423" s="4"/>
      <c r="CL1423" s="4"/>
      <c r="CM1423" s="4"/>
      <c r="CN1423" s="4"/>
      <c r="CO1423" s="4"/>
      <c r="CP1423" s="4"/>
      <c r="CQ1423" s="4"/>
      <c r="CR1423" s="4"/>
      <c r="CS1423" s="4"/>
      <c r="CT1423" s="4"/>
      <c r="CU1423" s="4"/>
      <c r="CV1423" s="4"/>
    </row>
    <row r="1424" spans="1:100" ht="21" customHeight="1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10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4"/>
      <c r="AO1424" s="4"/>
      <c r="AP1424" s="4"/>
      <c r="AQ1424" s="4"/>
      <c r="AR1424" s="4"/>
      <c r="AS1424" s="4"/>
      <c r="AT1424" s="4"/>
      <c r="AU1424" s="4"/>
      <c r="AV1424" s="4"/>
      <c r="AW1424" s="4"/>
      <c r="AX1424" s="4"/>
      <c r="AY1424" s="4"/>
      <c r="AZ1424" s="4"/>
      <c r="BA1424" s="4"/>
      <c r="BB1424" s="4"/>
      <c r="BC1424" s="4"/>
      <c r="BD1424" s="4"/>
      <c r="BE1424" s="4"/>
      <c r="BF1424" s="4"/>
      <c r="BG1424" s="4"/>
      <c r="BH1424" s="4"/>
      <c r="BI1424" s="4"/>
      <c r="BJ1424" s="4"/>
      <c r="BK1424" s="4"/>
      <c r="BL1424" s="4"/>
      <c r="BM1424" s="4"/>
      <c r="BN1424" s="4"/>
      <c r="BO1424" s="4"/>
      <c r="BP1424" s="4"/>
      <c r="BQ1424" s="4"/>
      <c r="BR1424" s="4"/>
      <c r="BS1424" s="4"/>
      <c r="BT1424" s="4"/>
      <c r="BU1424" s="4"/>
      <c r="BV1424" s="4"/>
      <c r="BW1424" s="4"/>
      <c r="BX1424" s="4"/>
      <c r="BY1424" s="4"/>
      <c r="BZ1424" s="4"/>
      <c r="CA1424" s="4"/>
      <c r="CB1424" s="4"/>
      <c r="CC1424" s="4"/>
      <c r="CD1424" s="4"/>
      <c r="CE1424" s="4"/>
      <c r="CF1424" s="4"/>
      <c r="CG1424" s="4"/>
      <c r="CH1424" s="4"/>
      <c r="CI1424" s="4"/>
      <c r="CJ1424" s="4"/>
      <c r="CK1424" s="4"/>
      <c r="CL1424" s="4"/>
      <c r="CM1424" s="4"/>
      <c r="CN1424" s="4"/>
      <c r="CO1424" s="4"/>
      <c r="CP1424" s="4"/>
      <c r="CQ1424" s="4"/>
      <c r="CR1424" s="4"/>
      <c r="CS1424" s="4"/>
      <c r="CT1424" s="4"/>
      <c r="CU1424" s="4"/>
      <c r="CV1424" s="4"/>
    </row>
    <row r="1425" spans="1:100" ht="21" customHeight="1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10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4"/>
      <c r="AO1425" s="4"/>
      <c r="AP1425" s="4"/>
      <c r="AQ1425" s="4"/>
      <c r="AR1425" s="4"/>
      <c r="AS1425" s="4"/>
      <c r="AT1425" s="4"/>
      <c r="AU1425" s="4"/>
      <c r="AV1425" s="4"/>
      <c r="AW1425" s="4"/>
      <c r="AX1425" s="4"/>
      <c r="AY1425" s="4"/>
      <c r="AZ1425" s="4"/>
      <c r="BA1425" s="4"/>
      <c r="BB1425" s="4"/>
      <c r="BC1425" s="4"/>
      <c r="BD1425" s="4"/>
      <c r="BE1425" s="4"/>
      <c r="BF1425" s="4"/>
      <c r="BG1425" s="4"/>
      <c r="BH1425" s="4"/>
      <c r="BI1425" s="4"/>
      <c r="BJ1425" s="4"/>
      <c r="BK1425" s="4"/>
      <c r="BL1425" s="4"/>
      <c r="BM1425" s="4"/>
      <c r="BN1425" s="4"/>
      <c r="BO1425" s="4"/>
      <c r="BP1425" s="4"/>
      <c r="BQ1425" s="4"/>
      <c r="BR1425" s="4"/>
      <c r="BS1425" s="4"/>
      <c r="BT1425" s="4"/>
      <c r="BU1425" s="4"/>
      <c r="BV1425" s="4"/>
      <c r="BW1425" s="4"/>
      <c r="BX1425" s="4"/>
      <c r="BY1425" s="4"/>
      <c r="BZ1425" s="4"/>
      <c r="CA1425" s="4"/>
      <c r="CB1425" s="4"/>
      <c r="CC1425" s="4"/>
      <c r="CD1425" s="4"/>
      <c r="CE1425" s="4"/>
      <c r="CF1425" s="4"/>
      <c r="CG1425" s="4"/>
      <c r="CH1425" s="4"/>
      <c r="CI1425" s="4"/>
      <c r="CJ1425" s="4"/>
      <c r="CK1425" s="4"/>
      <c r="CL1425" s="4"/>
      <c r="CM1425" s="4"/>
      <c r="CN1425" s="4"/>
      <c r="CO1425" s="4"/>
      <c r="CP1425" s="4"/>
      <c r="CQ1425" s="4"/>
      <c r="CR1425" s="4"/>
      <c r="CS1425" s="4"/>
      <c r="CT1425" s="4"/>
      <c r="CU1425" s="4"/>
      <c r="CV1425" s="4"/>
    </row>
    <row r="1426" spans="1:100" ht="21" customHeight="1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10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4"/>
      <c r="AO1426" s="4"/>
      <c r="AP1426" s="4"/>
      <c r="AQ1426" s="4"/>
      <c r="AR1426" s="4"/>
      <c r="AS1426" s="4"/>
      <c r="AT1426" s="4"/>
      <c r="AU1426" s="4"/>
      <c r="AV1426" s="4"/>
      <c r="AW1426" s="4"/>
      <c r="AX1426" s="4"/>
      <c r="AY1426" s="4"/>
      <c r="AZ1426" s="4"/>
      <c r="BA1426" s="4"/>
      <c r="BB1426" s="4"/>
      <c r="BC1426" s="4"/>
      <c r="BD1426" s="4"/>
      <c r="BE1426" s="4"/>
      <c r="BF1426" s="4"/>
      <c r="BG1426" s="4"/>
      <c r="BH1426" s="4"/>
      <c r="BI1426" s="4"/>
      <c r="BJ1426" s="4"/>
      <c r="BK1426" s="4"/>
      <c r="BL1426" s="4"/>
      <c r="BM1426" s="4"/>
      <c r="BN1426" s="4"/>
      <c r="BO1426" s="4"/>
      <c r="BP1426" s="4"/>
      <c r="BQ1426" s="4"/>
      <c r="BR1426" s="4"/>
      <c r="BS1426" s="4"/>
      <c r="BT1426" s="4"/>
      <c r="BU1426" s="4"/>
      <c r="BV1426" s="4"/>
      <c r="BW1426" s="4"/>
      <c r="BX1426" s="4"/>
      <c r="BY1426" s="4"/>
      <c r="BZ1426" s="4"/>
      <c r="CA1426" s="4"/>
      <c r="CB1426" s="4"/>
      <c r="CC1426" s="4"/>
      <c r="CD1426" s="4"/>
      <c r="CE1426" s="4"/>
      <c r="CF1426" s="4"/>
      <c r="CG1426" s="4"/>
      <c r="CH1426" s="4"/>
      <c r="CI1426" s="4"/>
      <c r="CJ1426" s="4"/>
      <c r="CK1426" s="4"/>
      <c r="CL1426" s="4"/>
      <c r="CM1426" s="4"/>
      <c r="CN1426" s="4"/>
      <c r="CO1426" s="4"/>
      <c r="CP1426" s="4"/>
      <c r="CQ1426" s="4"/>
      <c r="CR1426" s="4"/>
      <c r="CS1426" s="4"/>
      <c r="CT1426" s="4"/>
      <c r="CU1426" s="4"/>
      <c r="CV1426" s="4"/>
    </row>
    <row r="1427" spans="1:100" ht="21" customHeight="1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10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4"/>
      <c r="AO1427" s="4"/>
      <c r="AP1427" s="4"/>
      <c r="AQ1427" s="4"/>
      <c r="AR1427" s="4"/>
      <c r="AS1427" s="4"/>
      <c r="AT1427" s="4"/>
      <c r="AU1427" s="4"/>
      <c r="AV1427" s="4"/>
      <c r="AW1427" s="4"/>
      <c r="AX1427" s="4"/>
      <c r="AY1427" s="4"/>
      <c r="AZ1427" s="4"/>
      <c r="BA1427" s="4"/>
      <c r="BB1427" s="4"/>
      <c r="BC1427" s="4"/>
      <c r="BD1427" s="4"/>
      <c r="BE1427" s="4"/>
      <c r="BF1427" s="4"/>
      <c r="BG1427" s="4"/>
      <c r="BH1427" s="4"/>
      <c r="BI1427" s="4"/>
      <c r="BJ1427" s="4"/>
      <c r="BK1427" s="4"/>
      <c r="BL1427" s="4"/>
      <c r="BM1427" s="4"/>
      <c r="BN1427" s="4"/>
      <c r="BO1427" s="4"/>
      <c r="BP1427" s="4"/>
      <c r="BQ1427" s="4"/>
      <c r="BR1427" s="4"/>
      <c r="BS1427" s="4"/>
      <c r="BT1427" s="4"/>
      <c r="BU1427" s="4"/>
      <c r="BV1427" s="4"/>
      <c r="BW1427" s="4"/>
      <c r="BX1427" s="4"/>
      <c r="BY1427" s="4"/>
      <c r="BZ1427" s="4"/>
      <c r="CA1427" s="4"/>
      <c r="CB1427" s="4"/>
      <c r="CC1427" s="4"/>
      <c r="CD1427" s="4"/>
      <c r="CE1427" s="4"/>
      <c r="CF1427" s="4"/>
      <c r="CG1427" s="4"/>
      <c r="CH1427" s="4"/>
      <c r="CI1427" s="4"/>
      <c r="CJ1427" s="4"/>
      <c r="CK1427" s="4"/>
      <c r="CL1427" s="4"/>
      <c r="CM1427" s="4"/>
      <c r="CN1427" s="4"/>
      <c r="CO1427" s="4"/>
      <c r="CP1427" s="4"/>
      <c r="CQ1427" s="4"/>
      <c r="CR1427" s="4"/>
      <c r="CS1427" s="4"/>
      <c r="CT1427" s="4"/>
      <c r="CU1427" s="4"/>
      <c r="CV1427" s="4"/>
    </row>
    <row r="1428" spans="1:100" ht="21" customHeight="1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10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4"/>
      <c r="AO1428" s="4"/>
      <c r="AP1428" s="4"/>
      <c r="AQ1428" s="4"/>
      <c r="AR1428" s="4"/>
      <c r="AS1428" s="4"/>
      <c r="AT1428" s="4"/>
      <c r="AU1428" s="4"/>
      <c r="AV1428" s="4"/>
      <c r="AW1428" s="4"/>
      <c r="AX1428" s="4"/>
      <c r="AY1428" s="4"/>
      <c r="AZ1428" s="4"/>
      <c r="BA1428" s="4"/>
      <c r="BB1428" s="4"/>
      <c r="BC1428" s="4"/>
      <c r="BD1428" s="4"/>
      <c r="BE1428" s="4"/>
      <c r="BF1428" s="4"/>
      <c r="BG1428" s="4"/>
      <c r="BH1428" s="4"/>
      <c r="BI1428" s="4"/>
      <c r="BJ1428" s="4"/>
      <c r="BK1428" s="4"/>
      <c r="BL1428" s="4"/>
      <c r="BM1428" s="4"/>
      <c r="BN1428" s="4"/>
      <c r="BO1428" s="4"/>
      <c r="BP1428" s="4"/>
      <c r="BQ1428" s="4"/>
      <c r="BR1428" s="4"/>
      <c r="BS1428" s="4"/>
      <c r="BT1428" s="4"/>
      <c r="BU1428" s="4"/>
      <c r="BV1428" s="4"/>
      <c r="BW1428" s="4"/>
      <c r="BX1428" s="4"/>
      <c r="BY1428" s="4"/>
      <c r="BZ1428" s="4"/>
      <c r="CA1428" s="4"/>
      <c r="CB1428" s="4"/>
      <c r="CC1428" s="4"/>
      <c r="CD1428" s="4"/>
      <c r="CE1428" s="4"/>
      <c r="CF1428" s="4"/>
      <c r="CG1428" s="4"/>
      <c r="CH1428" s="4"/>
      <c r="CI1428" s="4"/>
      <c r="CJ1428" s="4"/>
      <c r="CK1428" s="4"/>
      <c r="CL1428" s="4"/>
      <c r="CM1428" s="4"/>
      <c r="CN1428" s="4"/>
      <c r="CO1428" s="4"/>
      <c r="CP1428" s="4"/>
      <c r="CQ1428" s="4"/>
      <c r="CR1428" s="4"/>
      <c r="CS1428" s="4"/>
      <c r="CT1428" s="4"/>
      <c r="CU1428" s="4"/>
      <c r="CV1428" s="4"/>
    </row>
    <row r="1429" spans="1:100" ht="21" customHeight="1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10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4"/>
      <c r="AO1429" s="4"/>
      <c r="AP1429" s="4"/>
      <c r="AQ1429" s="4"/>
      <c r="AR1429" s="4"/>
      <c r="AS1429" s="4"/>
      <c r="AT1429" s="4"/>
      <c r="AU1429" s="4"/>
      <c r="AV1429" s="4"/>
      <c r="AW1429" s="4"/>
      <c r="AX1429" s="4"/>
      <c r="AY1429" s="4"/>
      <c r="AZ1429" s="4"/>
      <c r="BA1429" s="4"/>
      <c r="BB1429" s="4"/>
      <c r="BC1429" s="4"/>
      <c r="BD1429" s="4"/>
      <c r="BE1429" s="4"/>
      <c r="BF1429" s="4"/>
      <c r="BG1429" s="4"/>
      <c r="BH1429" s="4"/>
      <c r="BI1429" s="4"/>
      <c r="BJ1429" s="4"/>
      <c r="BK1429" s="4"/>
      <c r="BL1429" s="4"/>
      <c r="BM1429" s="4"/>
      <c r="BN1429" s="4"/>
      <c r="BO1429" s="4"/>
      <c r="BP1429" s="4"/>
      <c r="BQ1429" s="4"/>
      <c r="BR1429" s="4"/>
      <c r="BS1429" s="4"/>
      <c r="BT1429" s="4"/>
      <c r="BU1429" s="4"/>
      <c r="BV1429" s="4"/>
      <c r="BW1429" s="4"/>
      <c r="BX1429" s="4"/>
      <c r="BY1429" s="4"/>
      <c r="BZ1429" s="4"/>
      <c r="CA1429" s="4"/>
      <c r="CB1429" s="4"/>
      <c r="CC1429" s="4"/>
      <c r="CD1429" s="4"/>
      <c r="CE1429" s="4"/>
      <c r="CF1429" s="4"/>
      <c r="CG1429" s="4"/>
      <c r="CH1429" s="4"/>
      <c r="CI1429" s="4"/>
      <c r="CJ1429" s="4"/>
      <c r="CK1429" s="4"/>
      <c r="CL1429" s="4"/>
      <c r="CM1429" s="4"/>
      <c r="CN1429" s="4"/>
      <c r="CO1429" s="4"/>
      <c r="CP1429" s="4"/>
      <c r="CQ1429" s="4"/>
      <c r="CR1429" s="4"/>
      <c r="CS1429" s="4"/>
      <c r="CT1429" s="4"/>
      <c r="CU1429" s="4"/>
      <c r="CV1429" s="4"/>
    </row>
    <row r="1430" spans="1:100" ht="21" customHeight="1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10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4"/>
      <c r="AO1430" s="4"/>
      <c r="AP1430" s="4"/>
      <c r="AQ1430" s="4"/>
      <c r="AR1430" s="4"/>
      <c r="AS1430" s="4"/>
      <c r="AT1430" s="4"/>
      <c r="AU1430" s="4"/>
      <c r="AV1430" s="4"/>
      <c r="AW1430" s="4"/>
      <c r="AX1430" s="4"/>
      <c r="AY1430" s="4"/>
      <c r="AZ1430" s="4"/>
      <c r="BA1430" s="4"/>
      <c r="BB1430" s="4"/>
      <c r="BC1430" s="4"/>
      <c r="BD1430" s="4"/>
      <c r="BE1430" s="4"/>
      <c r="BF1430" s="4"/>
      <c r="BG1430" s="4"/>
      <c r="BH1430" s="4"/>
      <c r="BI1430" s="4"/>
      <c r="BJ1430" s="4"/>
      <c r="BK1430" s="4"/>
      <c r="BL1430" s="4"/>
      <c r="BM1430" s="4"/>
      <c r="BN1430" s="4"/>
      <c r="BO1430" s="4"/>
      <c r="BP1430" s="4"/>
      <c r="BQ1430" s="4"/>
      <c r="BR1430" s="4"/>
      <c r="BS1430" s="4"/>
      <c r="BT1430" s="4"/>
      <c r="BU1430" s="4"/>
      <c r="BV1430" s="4"/>
      <c r="BW1430" s="4"/>
      <c r="BX1430" s="4"/>
      <c r="BY1430" s="4"/>
      <c r="BZ1430" s="4"/>
      <c r="CA1430" s="4"/>
      <c r="CB1430" s="4"/>
      <c r="CC1430" s="4"/>
      <c r="CD1430" s="4"/>
      <c r="CE1430" s="4"/>
      <c r="CF1430" s="4"/>
      <c r="CG1430" s="4"/>
      <c r="CH1430" s="4"/>
      <c r="CI1430" s="4"/>
      <c r="CJ1430" s="4"/>
      <c r="CK1430" s="4"/>
      <c r="CL1430" s="4"/>
      <c r="CM1430" s="4"/>
      <c r="CN1430" s="4"/>
      <c r="CO1430" s="4"/>
      <c r="CP1430" s="4"/>
      <c r="CQ1430" s="4"/>
      <c r="CR1430" s="4"/>
      <c r="CS1430" s="4"/>
      <c r="CT1430" s="4"/>
      <c r="CU1430" s="4"/>
      <c r="CV1430" s="4"/>
    </row>
    <row r="1431" spans="1:100" ht="21" customHeight="1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10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4"/>
      <c r="AO1431" s="4"/>
      <c r="AP1431" s="4"/>
      <c r="AQ1431" s="4"/>
      <c r="AR1431" s="4"/>
      <c r="AS1431" s="4"/>
      <c r="AT1431" s="4"/>
      <c r="AU1431" s="4"/>
      <c r="AV1431" s="4"/>
      <c r="AW1431" s="4"/>
      <c r="AX1431" s="4"/>
      <c r="AY1431" s="4"/>
      <c r="AZ1431" s="4"/>
      <c r="BA1431" s="4"/>
      <c r="BB1431" s="4"/>
      <c r="BC1431" s="4"/>
      <c r="BD1431" s="4"/>
      <c r="BE1431" s="4"/>
      <c r="BF1431" s="4"/>
      <c r="BG1431" s="4"/>
      <c r="BH1431" s="4"/>
      <c r="BI1431" s="4"/>
      <c r="BJ1431" s="4"/>
      <c r="BK1431" s="4"/>
      <c r="BL1431" s="4"/>
      <c r="BM1431" s="4"/>
      <c r="BN1431" s="4"/>
      <c r="BO1431" s="4"/>
      <c r="BP1431" s="4"/>
      <c r="BQ1431" s="4"/>
      <c r="BR1431" s="4"/>
      <c r="BS1431" s="4"/>
      <c r="BT1431" s="4"/>
      <c r="BU1431" s="4"/>
      <c r="BV1431" s="4"/>
      <c r="BW1431" s="4"/>
      <c r="BX1431" s="4"/>
      <c r="BY1431" s="4"/>
      <c r="BZ1431" s="4"/>
      <c r="CA1431" s="4"/>
      <c r="CB1431" s="4"/>
      <c r="CC1431" s="4"/>
      <c r="CD1431" s="4"/>
      <c r="CE1431" s="4"/>
      <c r="CF1431" s="4"/>
      <c r="CG1431" s="4"/>
      <c r="CH1431" s="4"/>
      <c r="CI1431" s="4"/>
      <c r="CJ1431" s="4"/>
      <c r="CK1431" s="4"/>
      <c r="CL1431" s="4"/>
      <c r="CM1431" s="4"/>
      <c r="CN1431" s="4"/>
      <c r="CO1431" s="4"/>
      <c r="CP1431" s="4"/>
      <c r="CQ1431" s="4"/>
      <c r="CR1431" s="4"/>
      <c r="CS1431" s="4"/>
      <c r="CT1431" s="4"/>
      <c r="CU1431" s="4"/>
      <c r="CV1431" s="4"/>
    </row>
    <row r="1432" spans="1:100" ht="21" customHeight="1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10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4"/>
      <c r="AO1432" s="4"/>
      <c r="AP1432" s="4"/>
      <c r="AQ1432" s="4"/>
      <c r="AR1432" s="4"/>
      <c r="AS1432" s="4"/>
      <c r="AT1432" s="4"/>
      <c r="AU1432" s="4"/>
      <c r="AV1432" s="4"/>
      <c r="AW1432" s="4"/>
      <c r="AX1432" s="4"/>
      <c r="AY1432" s="4"/>
      <c r="AZ1432" s="4"/>
      <c r="BA1432" s="4"/>
      <c r="BB1432" s="4"/>
      <c r="BC1432" s="4"/>
      <c r="BD1432" s="4"/>
      <c r="BE1432" s="4"/>
      <c r="BF1432" s="4"/>
      <c r="BG1432" s="4"/>
      <c r="BH1432" s="4"/>
      <c r="BI1432" s="4"/>
      <c r="BJ1432" s="4"/>
      <c r="BK1432" s="4"/>
      <c r="BL1432" s="4"/>
      <c r="BM1432" s="4"/>
      <c r="BN1432" s="4"/>
      <c r="BO1432" s="4"/>
      <c r="BP1432" s="4"/>
      <c r="BQ1432" s="4"/>
      <c r="BR1432" s="4"/>
      <c r="BS1432" s="4"/>
      <c r="BT1432" s="4"/>
      <c r="BU1432" s="4"/>
      <c r="BV1432" s="4"/>
      <c r="BW1432" s="4"/>
      <c r="BX1432" s="4"/>
      <c r="BY1432" s="4"/>
      <c r="BZ1432" s="4"/>
      <c r="CA1432" s="4"/>
      <c r="CB1432" s="4"/>
      <c r="CC1432" s="4"/>
      <c r="CD1432" s="4"/>
      <c r="CE1432" s="4"/>
      <c r="CF1432" s="4"/>
      <c r="CG1432" s="4"/>
      <c r="CH1432" s="4"/>
      <c r="CI1432" s="4"/>
      <c r="CJ1432" s="4"/>
      <c r="CK1432" s="4"/>
      <c r="CL1432" s="4"/>
      <c r="CM1432" s="4"/>
      <c r="CN1432" s="4"/>
      <c r="CO1432" s="4"/>
      <c r="CP1432" s="4"/>
      <c r="CQ1432" s="4"/>
      <c r="CR1432" s="4"/>
      <c r="CS1432" s="4"/>
      <c r="CT1432" s="4"/>
      <c r="CU1432" s="4"/>
      <c r="CV1432" s="4"/>
    </row>
    <row r="1433" spans="1:100" ht="21" customHeight="1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10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  <c r="BF1433" s="4"/>
      <c r="BG1433" s="4"/>
      <c r="BH1433" s="4"/>
      <c r="BI1433" s="4"/>
      <c r="BJ1433" s="4"/>
      <c r="BK1433" s="4"/>
      <c r="BL1433" s="4"/>
      <c r="BM1433" s="4"/>
      <c r="BN1433" s="4"/>
      <c r="BO1433" s="4"/>
      <c r="BP1433" s="4"/>
      <c r="BQ1433" s="4"/>
      <c r="BR1433" s="4"/>
      <c r="BS1433" s="4"/>
      <c r="BT1433" s="4"/>
      <c r="BU1433" s="4"/>
      <c r="BV1433" s="4"/>
      <c r="BW1433" s="4"/>
      <c r="BX1433" s="4"/>
      <c r="BY1433" s="4"/>
      <c r="BZ1433" s="4"/>
      <c r="CA1433" s="4"/>
      <c r="CB1433" s="4"/>
      <c r="CC1433" s="4"/>
      <c r="CD1433" s="4"/>
      <c r="CE1433" s="4"/>
      <c r="CF1433" s="4"/>
      <c r="CG1433" s="4"/>
      <c r="CH1433" s="4"/>
      <c r="CI1433" s="4"/>
      <c r="CJ1433" s="4"/>
      <c r="CK1433" s="4"/>
      <c r="CL1433" s="4"/>
      <c r="CM1433" s="4"/>
      <c r="CN1433" s="4"/>
      <c r="CO1433" s="4"/>
      <c r="CP1433" s="4"/>
      <c r="CQ1433" s="4"/>
      <c r="CR1433" s="4"/>
      <c r="CS1433" s="4"/>
      <c r="CT1433" s="4"/>
      <c r="CU1433" s="4"/>
      <c r="CV1433" s="4"/>
    </row>
    <row r="1434" spans="1:100" ht="21" customHeight="1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10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4"/>
      <c r="AO1434" s="4"/>
      <c r="AP1434" s="4"/>
      <c r="AQ1434" s="4"/>
      <c r="AR1434" s="4"/>
      <c r="AS1434" s="4"/>
      <c r="AT1434" s="4"/>
      <c r="AU1434" s="4"/>
      <c r="AV1434" s="4"/>
      <c r="AW1434" s="4"/>
      <c r="AX1434" s="4"/>
      <c r="AY1434" s="4"/>
      <c r="AZ1434" s="4"/>
      <c r="BA1434" s="4"/>
      <c r="BB1434" s="4"/>
      <c r="BC1434" s="4"/>
      <c r="BD1434" s="4"/>
      <c r="BE1434" s="4"/>
      <c r="BF1434" s="4"/>
      <c r="BG1434" s="4"/>
      <c r="BH1434" s="4"/>
      <c r="BI1434" s="4"/>
      <c r="BJ1434" s="4"/>
      <c r="BK1434" s="4"/>
      <c r="BL1434" s="4"/>
      <c r="BM1434" s="4"/>
      <c r="BN1434" s="4"/>
      <c r="BO1434" s="4"/>
      <c r="BP1434" s="4"/>
      <c r="BQ1434" s="4"/>
      <c r="BR1434" s="4"/>
      <c r="BS1434" s="4"/>
      <c r="BT1434" s="4"/>
      <c r="BU1434" s="4"/>
      <c r="BV1434" s="4"/>
      <c r="BW1434" s="4"/>
      <c r="BX1434" s="4"/>
      <c r="BY1434" s="4"/>
      <c r="BZ1434" s="4"/>
      <c r="CA1434" s="4"/>
      <c r="CB1434" s="4"/>
      <c r="CC1434" s="4"/>
      <c r="CD1434" s="4"/>
      <c r="CE1434" s="4"/>
      <c r="CF1434" s="4"/>
      <c r="CG1434" s="4"/>
      <c r="CH1434" s="4"/>
      <c r="CI1434" s="4"/>
      <c r="CJ1434" s="4"/>
      <c r="CK1434" s="4"/>
      <c r="CL1434" s="4"/>
      <c r="CM1434" s="4"/>
      <c r="CN1434" s="4"/>
      <c r="CO1434" s="4"/>
      <c r="CP1434" s="4"/>
      <c r="CQ1434" s="4"/>
      <c r="CR1434" s="4"/>
      <c r="CS1434" s="4"/>
      <c r="CT1434" s="4"/>
      <c r="CU1434" s="4"/>
      <c r="CV1434" s="4"/>
    </row>
    <row r="1435" spans="1:100" ht="21" customHeight="1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10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4"/>
      <c r="AO1435" s="4"/>
      <c r="AP1435" s="4"/>
      <c r="AQ1435" s="4"/>
      <c r="AR1435" s="4"/>
      <c r="AS1435" s="4"/>
      <c r="AT1435" s="4"/>
      <c r="AU1435" s="4"/>
      <c r="AV1435" s="4"/>
      <c r="AW1435" s="4"/>
      <c r="AX1435" s="4"/>
      <c r="AY1435" s="4"/>
      <c r="AZ1435" s="4"/>
      <c r="BA1435" s="4"/>
      <c r="BB1435" s="4"/>
      <c r="BC1435" s="4"/>
      <c r="BD1435" s="4"/>
      <c r="BE1435" s="4"/>
      <c r="BF1435" s="4"/>
      <c r="BG1435" s="4"/>
      <c r="BH1435" s="4"/>
      <c r="BI1435" s="4"/>
      <c r="BJ1435" s="4"/>
      <c r="BK1435" s="4"/>
      <c r="BL1435" s="4"/>
      <c r="BM1435" s="4"/>
      <c r="BN1435" s="4"/>
      <c r="BO1435" s="4"/>
      <c r="BP1435" s="4"/>
      <c r="BQ1435" s="4"/>
      <c r="BR1435" s="4"/>
      <c r="BS1435" s="4"/>
      <c r="BT1435" s="4"/>
      <c r="BU1435" s="4"/>
      <c r="BV1435" s="4"/>
      <c r="BW1435" s="4"/>
      <c r="BX1435" s="4"/>
      <c r="BY1435" s="4"/>
      <c r="BZ1435" s="4"/>
      <c r="CA1435" s="4"/>
      <c r="CB1435" s="4"/>
      <c r="CC1435" s="4"/>
      <c r="CD1435" s="4"/>
      <c r="CE1435" s="4"/>
      <c r="CF1435" s="4"/>
      <c r="CG1435" s="4"/>
      <c r="CH1435" s="4"/>
      <c r="CI1435" s="4"/>
      <c r="CJ1435" s="4"/>
      <c r="CK1435" s="4"/>
      <c r="CL1435" s="4"/>
      <c r="CM1435" s="4"/>
      <c r="CN1435" s="4"/>
      <c r="CO1435" s="4"/>
      <c r="CP1435" s="4"/>
      <c r="CQ1435" s="4"/>
      <c r="CR1435" s="4"/>
      <c r="CS1435" s="4"/>
      <c r="CT1435" s="4"/>
      <c r="CU1435" s="4"/>
      <c r="CV1435" s="4"/>
    </row>
    <row r="1436" spans="1:100" ht="21" customHeight="1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10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4"/>
      <c r="AO1436" s="4"/>
      <c r="AP1436" s="4"/>
      <c r="AQ1436" s="4"/>
      <c r="AR1436" s="4"/>
      <c r="AS1436" s="4"/>
      <c r="AT1436" s="4"/>
      <c r="AU1436" s="4"/>
      <c r="AV1436" s="4"/>
      <c r="AW1436" s="4"/>
      <c r="AX1436" s="4"/>
      <c r="AY1436" s="4"/>
      <c r="AZ1436" s="4"/>
      <c r="BA1436" s="4"/>
      <c r="BB1436" s="4"/>
      <c r="BC1436" s="4"/>
      <c r="BD1436" s="4"/>
      <c r="BE1436" s="4"/>
      <c r="BF1436" s="4"/>
      <c r="BG1436" s="4"/>
      <c r="BH1436" s="4"/>
      <c r="BI1436" s="4"/>
      <c r="BJ1436" s="4"/>
      <c r="BK1436" s="4"/>
      <c r="BL1436" s="4"/>
      <c r="BM1436" s="4"/>
      <c r="BN1436" s="4"/>
      <c r="BO1436" s="4"/>
      <c r="BP1436" s="4"/>
      <c r="BQ1436" s="4"/>
      <c r="BR1436" s="4"/>
      <c r="BS1436" s="4"/>
      <c r="BT1436" s="4"/>
      <c r="BU1436" s="4"/>
      <c r="BV1436" s="4"/>
      <c r="BW1436" s="4"/>
      <c r="BX1436" s="4"/>
      <c r="BY1436" s="4"/>
      <c r="BZ1436" s="4"/>
      <c r="CA1436" s="4"/>
      <c r="CB1436" s="4"/>
      <c r="CC1436" s="4"/>
      <c r="CD1436" s="4"/>
      <c r="CE1436" s="4"/>
      <c r="CF1436" s="4"/>
      <c r="CG1436" s="4"/>
      <c r="CH1436" s="4"/>
      <c r="CI1436" s="4"/>
      <c r="CJ1436" s="4"/>
      <c r="CK1436" s="4"/>
      <c r="CL1436" s="4"/>
      <c r="CM1436" s="4"/>
      <c r="CN1436" s="4"/>
      <c r="CO1436" s="4"/>
      <c r="CP1436" s="4"/>
      <c r="CQ1436" s="4"/>
      <c r="CR1436" s="4"/>
      <c r="CS1436" s="4"/>
      <c r="CT1436" s="4"/>
      <c r="CU1436" s="4"/>
      <c r="CV1436" s="4"/>
    </row>
    <row r="1437" spans="1:100" ht="21" customHeight="1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10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4"/>
      <c r="AO1437" s="4"/>
      <c r="AP1437" s="4"/>
      <c r="AQ1437" s="4"/>
      <c r="AR1437" s="4"/>
      <c r="AS1437" s="4"/>
      <c r="AT1437" s="4"/>
      <c r="AU1437" s="4"/>
      <c r="AV1437" s="4"/>
      <c r="AW1437" s="4"/>
      <c r="AX1437" s="4"/>
      <c r="AY1437" s="4"/>
      <c r="AZ1437" s="4"/>
      <c r="BA1437" s="4"/>
      <c r="BB1437" s="4"/>
      <c r="BC1437" s="4"/>
      <c r="BD1437" s="4"/>
      <c r="BE1437" s="4"/>
      <c r="BF1437" s="4"/>
      <c r="BG1437" s="4"/>
      <c r="BH1437" s="4"/>
      <c r="BI1437" s="4"/>
      <c r="BJ1437" s="4"/>
      <c r="BK1437" s="4"/>
      <c r="BL1437" s="4"/>
      <c r="BM1437" s="4"/>
      <c r="BN1437" s="4"/>
      <c r="BO1437" s="4"/>
      <c r="BP1437" s="4"/>
      <c r="BQ1437" s="4"/>
      <c r="BR1437" s="4"/>
      <c r="BS1437" s="4"/>
      <c r="BT1437" s="4"/>
      <c r="BU1437" s="4"/>
      <c r="BV1437" s="4"/>
      <c r="BW1437" s="4"/>
      <c r="BX1437" s="4"/>
      <c r="BY1437" s="4"/>
      <c r="BZ1437" s="4"/>
      <c r="CA1437" s="4"/>
      <c r="CB1437" s="4"/>
      <c r="CC1437" s="4"/>
      <c r="CD1437" s="4"/>
      <c r="CE1437" s="4"/>
      <c r="CF1437" s="4"/>
      <c r="CG1437" s="4"/>
      <c r="CH1437" s="4"/>
      <c r="CI1437" s="4"/>
      <c r="CJ1437" s="4"/>
      <c r="CK1437" s="4"/>
      <c r="CL1437" s="4"/>
      <c r="CM1437" s="4"/>
      <c r="CN1437" s="4"/>
      <c r="CO1437" s="4"/>
      <c r="CP1437" s="4"/>
      <c r="CQ1437" s="4"/>
      <c r="CR1437" s="4"/>
      <c r="CS1437" s="4"/>
      <c r="CT1437" s="4"/>
      <c r="CU1437" s="4"/>
      <c r="CV1437" s="4"/>
    </row>
    <row r="1438" spans="1:100" ht="21" customHeight="1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10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4"/>
      <c r="AO1438" s="4"/>
      <c r="AP1438" s="4"/>
      <c r="AQ1438" s="4"/>
      <c r="AR1438" s="4"/>
      <c r="AS1438" s="4"/>
      <c r="AT1438" s="4"/>
      <c r="AU1438" s="4"/>
      <c r="AV1438" s="4"/>
      <c r="AW1438" s="4"/>
      <c r="AX1438" s="4"/>
      <c r="AY1438" s="4"/>
      <c r="AZ1438" s="4"/>
      <c r="BA1438" s="4"/>
      <c r="BB1438" s="4"/>
      <c r="BC1438" s="4"/>
      <c r="BD1438" s="4"/>
      <c r="BE1438" s="4"/>
      <c r="BF1438" s="4"/>
      <c r="BG1438" s="4"/>
      <c r="BH1438" s="4"/>
      <c r="BI1438" s="4"/>
      <c r="BJ1438" s="4"/>
      <c r="BK1438" s="4"/>
      <c r="BL1438" s="4"/>
      <c r="BM1438" s="4"/>
      <c r="BN1438" s="4"/>
      <c r="BO1438" s="4"/>
      <c r="BP1438" s="4"/>
      <c r="BQ1438" s="4"/>
      <c r="BR1438" s="4"/>
      <c r="BS1438" s="4"/>
      <c r="BT1438" s="4"/>
      <c r="BU1438" s="4"/>
      <c r="BV1438" s="4"/>
      <c r="BW1438" s="4"/>
      <c r="BX1438" s="4"/>
      <c r="BY1438" s="4"/>
      <c r="BZ1438" s="4"/>
      <c r="CA1438" s="4"/>
      <c r="CB1438" s="4"/>
      <c r="CC1438" s="4"/>
      <c r="CD1438" s="4"/>
      <c r="CE1438" s="4"/>
      <c r="CF1438" s="4"/>
      <c r="CG1438" s="4"/>
      <c r="CH1438" s="4"/>
      <c r="CI1438" s="4"/>
      <c r="CJ1438" s="4"/>
      <c r="CK1438" s="4"/>
      <c r="CL1438" s="4"/>
      <c r="CM1438" s="4"/>
      <c r="CN1438" s="4"/>
      <c r="CO1438" s="4"/>
      <c r="CP1438" s="4"/>
      <c r="CQ1438" s="4"/>
      <c r="CR1438" s="4"/>
      <c r="CS1438" s="4"/>
      <c r="CT1438" s="4"/>
      <c r="CU1438" s="4"/>
      <c r="CV1438" s="4"/>
    </row>
    <row r="1439" spans="1:100" ht="21" customHeight="1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10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4"/>
      <c r="AO1439" s="4"/>
      <c r="AP1439" s="4"/>
      <c r="AQ1439" s="4"/>
      <c r="AR1439" s="4"/>
      <c r="AS1439" s="4"/>
      <c r="AT1439" s="4"/>
      <c r="AU1439" s="4"/>
      <c r="AV1439" s="4"/>
      <c r="AW1439" s="4"/>
      <c r="AX1439" s="4"/>
      <c r="AY1439" s="4"/>
      <c r="AZ1439" s="4"/>
      <c r="BA1439" s="4"/>
      <c r="BB1439" s="4"/>
      <c r="BC1439" s="4"/>
      <c r="BD1439" s="4"/>
      <c r="BE1439" s="4"/>
      <c r="BF1439" s="4"/>
      <c r="BG1439" s="4"/>
      <c r="BH1439" s="4"/>
      <c r="BI1439" s="4"/>
      <c r="BJ1439" s="4"/>
      <c r="BK1439" s="4"/>
      <c r="BL1439" s="4"/>
      <c r="BM1439" s="4"/>
      <c r="BN1439" s="4"/>
      <c r="BO1439" s="4"/>
      <c r="BP1439" s="4"/>
      <c r="BQ1439" s="4"/>
      <c r="BR1439" s="4"/>
      <c r="BS1439" s="4"/>
      <c r="BT1439" s="4"/>
      <c r="BU1439" s="4"/>
      <c r="BV1439" s="4"/>
      <c r="BW1439" s="4"/>
      <c r="BX1439" s="4"/>
      <c r="BY1439" s="4"/>
      <c r="BZ1439" s="4"/>
      <c r="CA1439" s="4"/>
      <c r="CB1439" s="4"/>
      <c r="CC1439" s="4"/>
      <c r="CD1439" s="4"/>
      <c r="CE1439" s="4"/>
      <c r="CF1439" s="4"/>
      <c r="CG1439" s="4"/>
      <c r="CH1439" s="4"/>
      <c r="CI1439" s="4"/>
      <c r="CJ1439" s="4"/>
      <c r="CK1439" s="4"/>
      <c r="CL1439" s="4"/>
      <c r="CM1439" s="4"/>
      <c r="CN1439" s="4"/>
      <c r="CO1439" s="4"/>
      <c r="CP1439" s="4"/>
      <c r="CQ1439" s="4"/>
      <c r="CR1439" s="4"/>
      <c r="CS1439" s="4"/>
      <c r="CT1439" s="4"/>
      <c r="CU1439" s="4"/>
      <c r="CV1439" s="4"/>
    </row>
    <row r="1440" spans="1:100" ht="21" customHeight="1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10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4"/>
      <c r="AO1440" s="4"/>
      <c r="AP1440" s="4"/>
      <c r="AQ1440" s="4"/>
      <c r="AR1440" s="4"/>
      <c r="AS1440" s="4"/>
      <c r="AT1440" s="4"/>
      <c r="AU1440" s="4"/>
      <c r="AV1440" s="4"/>
      <c r="AW1440" s="4"/>
      <c r="AX1440" s="4"/>
      <c r="AY1440" s="4"/>
      <c r="AZ1440" s="4"/>
      <c r="BA1440" s="4"/>
      <c r="BB1440" s="4"/>
      <c r="BC1440" s="4"/>
      <c r="BD1440" s="4"/>
      <c r="BE1440" s="4"/>
      <c r="BF1440" s="4"/>
      <c r="BG1440" s="4"/>
      <c r="BH1440" s="4"/>
      <c r="BI1440" s="4"/>
      <c r="BJ1440" s="4"/>
      <c r="BK1440" s="4"/>
      <c r="BL1440" s="4"/>
      <c r="BM1440" s="4"/>
      <c r="BN1440" s="4"/>
      <c r="BO1440" s="4"/>
      <c r="BP1440" s="4"/>
      <c r="BQ1440" s="4"/>
      <c r="BR1440" s="4"/>
      <c r="BS1440" s="4"/>
      <c r="BT1440" s="4"/>
      <c r="BU1440" s="4"/>
      <c r="BV1440" s="4"/>
      <c r="BW1440" s="4"/>
      <c r="BX1440" s="4"/>
      <c r="BY1440" s="4"/>
      <c r="BZ1440" s="4"/>
      <c r="CA1440" s="4"/>
      <c r="CB1440" s="4"/>
      <c r="CC1440" s="4"/>
      <c r="CD1440" s="4"/>
      <c r="CE1440" s="4"/>
      <c r="CF1440" s="4"/>
      <c r="CG1440" s="4"/>
      <c r="CH1440" s="4"/>
      <c r="CI1440" s="4"/>
      <c r="CJ1440" s="4"/>
      <c r="CK1440" s="4"/>
      <c r="CL1440" s="4"/>
      <c r="CM1440" s="4"/>
      <c r="CN1440" s="4"/>
      <c r="CO1440" s="4"/>
      <c r="CP1440" s="4"/>
      <c r="CQ1440" s="4"/>
      <c r="CR1440" s="4"/>
      <c r="CS1440" s="4"/>
      <c r="CT1440" s="4"/>
      <c r="CU1440" s="4"/>
      <c r="CV1440" s="4"/>
    </row>
    <row r="1441" spans="1:100" ht="21" customHeight="1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10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4"/>
      <c r="AO1441" s="4"/>
      <c r="AP1441" s="4"/>
      <c r="AQ1441" s="4"/>
      <c r="AR1441" s="4"/>
      <c r="AS1441" s="4"/>
      <c r="AT1441" s="4"/>
      <c r="AU1441" s="4"/>
      <c r="AV1441" s="4"/>
      <c r="AW1441" s="4"/>
      <c r="AX1441" s="4"/>
      <c r="AY1441" s="4"/>
      <c r="AZ1441" s="4"/>
      <c r="BA1441" s="4"/>
      <c r="BB1441" s="4"/>
      <c r="BC1441" s="4"/>
      <c r="BD1441" s="4"/>
      <c r="BE1441" s="4"/>
      <c r="BF1441" s="4"/>
      <c r="BG1441" s="4"/>
      <c r="BH1441" s="4"/>
      <c r="BI1441" s="4"/>
      <c r="BJ1441" s="4"/>
      <c r="BK1441" s="4"/>
      <c r="BL1441" s="4"/>
      <c r="BM1441" s="4"/>
      <c r="BN1441" s="4"/>
      <c r="BO1441" s="4"/>
      <c r="BP1441" s="4"/>
      <c r="BQ1441" s="4"/>
      <c r="BR1441" s="4"/>
      <c r="BS1441" s="4"/>
      <c r="BT1441" s="4"/>
      <c r="BU1441" s="4"/>
      <c r="BV1441" s="4"/>
      <c r="BW1441" s="4"/>
      <c r="BX1441" s="4"/>
      <c r="BY1441" s="4"/>
      <c r="BZ1441" s="4"/>
      <c r="CA1441" s="4"/>
      <c r="CB1441" s="4"/>
      <c r="CC1441" s="4"/>
      <c r="CD1441" s="4"/>
      <c r="CE1441" s="4"/>
      <c r="CF1441" s="4"/>
      <c r="CG1441" s="4"/>
      <c r="CH1441" s="4"/>
      <c r="CI1441" s="4"/>
      <c r="CJ1441" s="4"/>
      <c r="CK1441" s="4"/>
      <c r="CL1441" s="4"/>
      <c r="CM1441" s="4"/>
      <c r="CN1441" s="4"/>
      <c r="CO1441" s="4"/>
      <c r="CP1441" s="4"/>
      <c r="CQ1441" s="4"/>
      <c r="CR1441" s="4"/>
      <c r="CS1441" s="4"/>
      <c r="CT1441" s="4"/>
      <c r="CU1441" s="4"/>
      <c r="CV1441" s="4"/>
    </row>
    <row r="1442" spans="1:100" ht="21" customHeight="1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10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4"/>
      <c r="AO1442" s="4"/>
      <c r="AP1442" s="4"/>
      <c r="AQ1442" s="4"/>
      <c r="AR1442" s="4"/>
      <c r="AS1442" s="4"/>
      <c r="AT1442" s="4"/>
      <c r="AU1442" s="4"/>
      <c r="AV1442" s="4"/>
      <c r="AW1442" s="4"/>
      <c r="AX1442" s="4"/>
      <c r="AY1442" s="4"/>
      <c r="AZ1442" s="4"/>
      <c r="BA1442" s="4"/>
      <c r="BB1442" s="4"/>
      <c r="BC1442" s="4"/>
      <c r="BD1442" s="4"/>
      <c r="BE1442" s="4"/>
      <c r="BF1442" s="4"/>
      <c r="BG1442" s="4"/>
      <c r="BH1442" s="4"/>
      <c r="BI1442" s="4"/>
      <c r="BJ1442" s="4"/>
      <c r="BK1442" s="4"/>
      <c r="BL1442" s="4"/>
      <c r="BM1442" s="4"/>
      <c r="BN1442" s="4"/>
      <c r="BO1442" s="4"/>
      <c r="BP1442" s="4"/>
      <c r="BQ1442" s="4"/>
      <c r="BR1442" s="4"/>
      <c r="BS1442" s="4"/>
      <c r="BT1442" s="4"/>
      <c r="BU1442" s="4"/>
      <c r="BV1442" s="4"/>
      <c r="BW1442" s="4"/>
      <c r="BX1442" s="4"/>
      <c r="BY1442" s="4"/>
      <c r="BZ1442" s="4"/>
      <c r="CA1442" s="4"/>
      <c r="CB1442" s="4"/>
      <c r="CC1442" s="4"/>
      <c r="CD1442" s="4"/>
      <c r="CE1442" s="4"/>
      <c r="CF1442" s="4"/>
      <c r="CG1442" s="4"/>
      <c r="CH1442" s="4"/>
      <c r="CI1442" s="4"/>
      <c r="CJ1442" s="4"/>
      <c r="CK1442" s="4"/>
      <c r="CL1442" s="4"/>
      <c r="CM1442" s="4"/>
      <c r="CN1442" s="4"/>
      <c r="CO1442" s="4"/>
      <c r="CP1442" s="4"/>
      <c r="CQ1442" s="4"/>
      <c r="CR1442" s="4"/>
      <c r="CS1442" s="4"/>
      <c r="CT1442" s="4"/>
      <c r="CU1442" s="4"/>
      <c r="CV1442" s="4"/>
    </row>
    <row r="1443" spans="1:100" ht="21" customHeight="1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10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4"/>
      <c r="AO1443" s="4"/>
      <c r="AP1443" s="4"/>
      <c r="AQ1443" s="4"/>
      <c r="AR1443" s="4"/>
      <c r="AS1443" s="4"/>
      <c r="AT1443" s="4"/>
      <c r="AU1443" s="4"/>
      <c r="AV1443" s="4"/>
      <c r="AW1443" s="4"/>
      <c r="AX1443" s="4"/>
      <c r="AY1443" s="4"/>
      <c r="AZ1443" s="4"/>
      <c r="BA1443" s="4"/>
      <c r="BB1443" s="4"/>
      <c r="BC1443" s="4"/>
      <c r="BD1443" s="4"/>
      <c r="BE1443" s="4"/>
      <c r="BF1443" s="4"/>
      <c r="BG1443" s="4"/>
      <c r="BH1443" s="4"/>
      <c r="BI1443" s="4"/>
      <c r="BJ1443" s="4"/>
      <c r="BK1443" s="4"/>
      <c r="BL1443" s="4"/>
      <c r="BM1443" s="4"/>
      <c r="BN1443" s="4"/>
      <c r="BO1443" s="4"/>
      <c r="BP1443" s="4"/>
      <c r="BQ1443" s="4"/>
      <c r="BR1443" s="4"/>
      <c r="BS1443" s="4"/>
      <c r="BT1443" s="4"/>
      <c r="BU1443" s="4"/>
      <c r="BV1443" s="4"/>
      <c r="BW1443" s="4"/>
      <c r="BX1443" s="4"/>
      <c r="BY1443" s="4"/>
      <c r="BZ1443" s="4"/>
      <c r="CA1443" s="4"/>
      <c r="CB1443" s="4"/>
      <c r="CC1443" s="4"/>
      <c r="CD1443" s="4"/>
      <c r="CE1443" s="4"/>
      <c r="CF1443" s="4"/>
      <c r="CG1443" s="4"/>
      <c r="CH1443" s="4"/>
      <c r="CI1443" s="4"/>
      <c r="CJ1443" s="4"/>
      <c r="CK1443" s="4"/>
      <c r="CL1443" s="4"/>
      <c r="CM1443" s="4"/>
      <c r="CN1443" s="4"/>
      <c r="CO1443" s="4"/>
      <c r="CP1443" s="4"/>
      <c r="CQ1443" s="4"/>
      <c r="CR1443" s="4"/>
      <c r="CS1443" s="4"/>
      <c r="CT1443" s="4"/>
      <c r="CU1443" s="4"/>
      <c r="CV1443" s="4"/>
    </row>
    <row r="1444" spans="1:100" ht="21" customHeight="1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10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  <c r="AX1444" s="4"/>
      <c r="AY1444" s="4"/>
      <c r="AZ1444" s="4"/>
      <c r="BA1444" s="4"/>
      <c r="BB1444" s="4"/>
      <c r="BC1444" s="4"/>
      <c r="BD1444" s="4"/>
      <c r="BE1444" s="4"/>
      <c r="BF1444" s="4"/>
      <c r="BG1444" s="4"/>
      <c r="BH1444" s="4"/>
      <c r="BI1444" s="4"/>
      <c r="BJ1444" s="4"/>
      <c r="BK1444" s="4"/>
      <c r="BL1444" s="4"/>
      <c r="BM1444" s="4"/>
      <c r="BN1444" s="4"/>
      <c r="BO1444" s="4"/>
      <c r="BP1444" s="4"/>
      <c r="BQ1444" s="4"/>
      <c r="BR1444" s="4"/>
      <c r="BS1444" s="4"/>
      <c r="BT1444" s="4"/>
      <c r="BU1444" s="4"/>
      <c r="BV1444" s="4"/>
      <c r="BW1444" s="4"/>
      <c r="BX1444" s="4"/>
      <c r="BY1444" s="4"/>
      <c r="BZ1444" s="4"/>
      <c r="CA1444" s="4"/>
      <c r="CB1444" s="4"/>
      <c r="CC1444" s="4"/>
      <c r="CD1444" s="4"/>
      <c r="CE1444" s="4"/>
      <c r="CF1444" s="4"/>
      <c r="CG1444" s="4"/>
      <c r="CH1444" s="4"/>
      <c r="CI1444" s="4"/>
      <c r="CJ1444" s="4"/>
      <c r="CK1444" s="4"/>
      <c r="CL1444" s="4"/>
      <c r="CM1444" s="4"/>
      <c r="CN1444" s="4"/>
      <c r="CO1444" s="4"/>
      <c r="CP1444" s="4"/>
      <c r="CQ1444" s="4"/>
      <c r="CR1444" s="4"/>
      <c r="CS1444" s="4"/>
      <c r="CT1444" s="4"/>
      <c r="CU1444" s="4"/>
      <c r="CV1444" s="4"/>
    </row>
    <row r="1445" spans="1:100" ht="21" customHeight="1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10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4"/>
      <c r="AO1445" s="4"/>
      <c r="AP1445" s="4"/>
      <c r="AQ1445" s="4"/>
      <c r="AR1445" s="4"/>
      <c r="AS1445" s="4"/>
      <c r="AT1445" s="4"/>
      <c r="AU1445" s="4"/>
      <c r="AV1445" s="4"/>
      <c r="AW1445" s="4"/>
      <c r="AX1445" s="4"/>
      <c r="AY1445" s="4"/>
      <c r="AZ1445" s="4"/>
      <c r="BA1445" s="4"/>
      <c r="BB1445" s="4"/>
      <c r="BC1445" s="4"/>
      <c r="BD1445" s="4"/>
      <c r="BE1445" s="4"/>
      <c r="BF1445" s="4"/>
      <c r="BG1445" s="4"/>
      <c r="BH1445" s="4"/>
      <c r="BI1445" s="4"/>
      <c r="BJ1445" s="4"/>
      <c r="BK1445" s="4"/>
      <c r="BL1445" s="4"/>
      <c r="BM1445" s="4"/>
      <c r="BN1445" s="4"/>
      <c r="BO1445" s="4"/>
      <c r="BP1445" s="4"/>
      <c r="BQ1445" s="4"/>
      <c r="BR1445" s="4"/>
      <c r="BS1445" s="4"/>
      <c r="BT1445" s="4"/>
      <c r="BU1445" s="4"/>
      <c r="BV1445" s="4"/>
      <c r="BW1445" s="4"/>
      <c r="BX1445" s="4"/>
      <c r="BY1445" s="4"/>
      <c r="BZ1445" s="4"/>
      <c r="CA1445" s="4"/>
      <c r="CB1445" s="4"/>
      <c r="CC1445" s="4"/>
      <c r="CD1445" s="4"/>
      <c r="CE1445" s="4"/>
      <c r="CF1445" s="4"/>
      <c r="CG1445" s="4"/>
      <c r="CH1445" s="4"/>
      <c r="CI1445" s="4"/>
      <c r="CJ1445" s="4"/>
      <c r="CK1445" s="4"/>
      <c r="CL1445" s="4"/>
      <c r="CM1445" s="4"/>
      <c r="CN1445" s="4"/>
      <c r="CO1445" s="4"/>
      <c r="CP1445" s="4"/>
      <c r="CQ1445" s="4"/>
      <c r="CR1445" s="4"/>
      <c r="CS1445" s="4"/>
      <c r="CT1445" s="4"/>
      <c r="CU1445" s="4"/>
      <c r="CV1445" s="4"/>
    </row>
    <row r="1446" spans="1:100" ht="21" customHeight="1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10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4"/>
      <c r="AO1446" s="4"/>
      <c r="AP1446" s="4"/>
      <c r="AQ1446" s="4"/>
      <c r="AR1446" s="4"/>
      <c r="AS1446" s="4"/>
      <c r="AT1446" s="4"/>
      <c r="AU1446" s="4"/>
      <c r="AV1446" s="4"/>
      <c r="AW1446" s="4"/>
      <c r="AX1446" s="4"/>
      <c r="AY1446" s="4"/>
      <c r="AZ1446" s="4"/>
      <c r="BA1446" s="4"/>
      <c r="BB1446" s="4"/>
      <c r="BC1446" s="4"/>
      <c r="BD1446" s="4"/>
      <c r="BE1446" s="4"/>
      <c r="BF1446" s="4"/>
      <c r="BG1446" s="4"/>
      <c r="BH1446" s="4"/>
      <c r="BI1446" s="4"/>
      <c r="BJ1446" s="4"/>
      <c r="BK1446" s="4"/>
      <c r="BL1446" s="4"/>
      <c r="BM1446" s="4"/>
      <c r="BN1446" s="4"/>
      <c r="BO1446" s="4"/>
      <c r="BP1446" s="4"/>
      <c r="BQ1446" s="4"/>
      <c r="BR1446" s="4"/>
      <c r="BS1446" s="4"/>
      <c r="BT1446" s="4"/>
      <c r="BU1446" s="4"/>
      <c r="BV1446" s="4"/>
      <c r="BW1446" s="4"/>
      <c r="BX1446" s="4"/>
      <c r="BY1446" s="4"/>
      <c r="BZ1446" s="4"/>
      <c r="CA1446" s="4"/>
      <c r="CB1446" s="4"/>
      <c r="CC1446" s="4"/>
      <c r="CD1446" s="4"/>
      <c r="CE1446" s="4"/>
      <c r="CF1446" s="4"/>
      <c r="CG1446" s="4"/>
      <c r="CH1446" s="4"/>
      <c r="CI1446" s="4"/>
      <c r="CJ1446" s="4"/>
      <c r="CK1446" s="4"/>
      <c r="CL1446" s="4"/>
      <c r="CM1446" s="4"/>
      <c r="CN1446" s="4"/>
      <c r="CO1446" s="4"/>
      <c r="CP1446" s="4"/>
      <c r="CQ1446" s="4"/>
      <c r="CR1446" s="4"/>
      <c r="CS1446" s="4"/>
      <c r="CT1446" s="4"/>
      <c r="CU1446" s="4"/>
      <c r="CV1446" s="4"/>
    </row>
    <row r="1447" spans="1:100" ht="21" customHeight="1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10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4"/>
      <c r="AO1447" s="4"/>
      <c r="AP1447" s="4"/>
      <c r="AQ1447" s="4"/>
      <c r="AR1447" s="4"/>
      <c r="AS1447" s="4"/>
      <c r="AT1447" s="4"/>
      <c r="AU1447" s="4"/>
      <c r="AV1447" s="4"/>
      <c r="AW1447" s="4"/>
      <c r="AX1447" s="4"/>
      <c r="AY1447" s="4"/>
      <c r="AZ1447" s="4"/>
      <c r="BA1447" s="4"/>
      <c r="BB1447" s="4"/>
      <c r="BC1447" s="4"/>
      <c r="BD1447" s="4"/>
      <c r="BE1447" s="4"/>
      <c r="BF1447" s="4"/>
      <c r="BG1447" s="4"/>
      <c r="BH1447" s="4"/>
      <c r="BI1447" s="4"/>
      <c r="BJ1447" s="4"/>
      <c r="BK1447" s="4"/>
      <c r="BL1447" s="4"/>
      <c r="BM1447" s="4"/>
      <c r="BN1447" s="4"/>
      <c r="BO1447" s="4"/>
      <c r="BP1447" s="4"/>
      <c r="BQ1447" s="4"/>
      <c r="BR1447" s="4"/>
      <c r="BS1447" s="4"/>
      <c r="BT1447" s="4"/>
      <c r="BU1447" s="4"/>
      <c r="BV1447" s="4"/>
      <c r="BW1447" s="4"/>
      <c r="BX1447" s="4"/>
      <c r="BY1447" s="4"/>
      <c r="BZ1447" s="4"/>
      <c r="CA1447" s="4"/>
      <c r="CB1447" s="4"/>
      <c r="CC1447" s="4"/>
      <c r="CD1447" s="4"/>
      <c r="CE1447" s="4"/>
      <c r="CF1447" s="4"/>
      <c r="CG1447" s="4"/>
      <c r="CH1447" s="4"/>
      <c r="CI1447" s="4"/>
      <c r="CJ1447" s="4"/>
      <c r="CK1447" s="4"/>
      <c r="CL1447" s="4"/>
      <c r="CM1447" s="4"/>
      <c r="CN1447" s="4"/>
      <c r="CO1447" s="4"/>
      <c r="CP1447" s="4"/>
      <c r="CQ1447" s="4"/>
      <c r="CR1447" s="4"/>
      <c r="CS1447" s="4"/>
      <c r="CT1447" s="4"/>
      <c r="CU1447" s="4"/>
      <c r="CV1447" s="4"/>
    </row>
    <row r="1448" spans="1:100" ht="21" customHeight="1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10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  <c r="BF1448" s="4"/>
      <c r="BG1448" s="4"/>
      <c r="BH1448" s="4"/>
      <c r="BI1448" s="4"/>
      <c r="BJ1448" s="4"/>
      <c r="BK1448" s="4"/>
      <c r="BL1448" s="4"/>
      <c r="BM1448" s="4"/>
      <c r="BN1448" s="4"/>
      <c r="BO1448" s="4"/>
      <c r="BP1448" s="4"/>
      <c r="BQ1448" s="4"/>
      <c r="BR1448" s="4"/>
      <c r="BS1448" s="4"/>
      <c r="BT1448" s="4"/>
      <c r="BU1448" s="4"/>
      <c r="BV1448" s="4"/>
      <c r="BW1448" s="4"/>
      <c r="BX1448" s="4"/>
      <c r="BY1448" s="4"/>
      <c r="BZ1448" s="4"/>
      <c r="CA1448" s="4"/>
      <c r="CB1448" s="4"/>
      <c r="CC1448" s="4"/>
      <c r="CD1448" s="4"/>
      <c r="CE1448" s="4"/>
      <c r="CF1448" s="4"/>
      <c r="CG1448" s="4"/>
      <c r="CH1448" s="4"/>
      <c r="CI1448" s="4"/>
      <c r="CJ1448" s="4"/>
      <c r="CK1448" s="4"/>
      <c r="CL1448" s="4"/>
      <c r="CM1448" s="4"/>
      <c r="CN1448" s="4"/>
      <c r="CO1448" s="4"/>
      <c r="CP1448" s="4"/>
      <c r="CQ1448" s="4"/>
      <c r="CR1448" s="4"/>
      <c r="CS1448" s="4"/>
      <c r="CT1448" s="4"/>
      <c r="CU1448" s="4"/>
      <c r="CV1448" s="4"/>
    </row>
    <row r="1449" spans="1:100" ht="21" customHeight="1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10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4"/>
      <c r="AO1449" s="4"/>
      <c r="AP1449" s="4"/>
      <c r="AQ1449" s="4"/>
      <c r="AR1449" s="4"/>
      <c r="AS1449" s="4"/>
      <c r="AT1449" s="4"/>
      <c r="AU1449" s="4"/>
      <c r="AV1449" s="4"/>
      <c r="AW1449" s="4"/>
      <c r="AX1449" s="4"/>
      <c r="AY1449" s="4"/>
      <c r="AZ1449" s="4"/>
      <c r="BA1449" s="4"/>
      <c r="BB1449" s="4"/>
      <c r="BC1449" s="4"/>
      <c r="BD1449" s="4"/>
      <c r="BE1449" s="4"/>
      <c r="BF1449" s="4"/>
      <c r="BG1449" s="4"/>
      <c r="BH1449" s="4"/>
      <c r="BI1449" s="4"/>
      <c r="BJ1449" s="4"/>
      <c r="BK1449" s="4"/>
      <c r="BL1449" s="4"/>
      <c r="BM1449" s="4"/>
      <c r="BN1449" s="4"/>
      <c r="BO1449" s="4"/>
      <c r="BP1449" s="4"/>
      <c r="BQ1449" s="4"/>
      <c r="BR1449" s="4"/>
      <c r="BS1449" s="4"/>
      <c r="BT1449" s="4"/>
      <c r="BU1449" s="4"/>
      <c r="BV1449" s="4"/>
      <c r="BW1449" s="4"/>
      <c r="BX1449" s="4"/>
      <c r="BY1449" s="4"/>
      <c r="BZ1449" s="4"/>
      <c r="CA1449" s="4"/>
      <c r="CB1449" s="4"/>
      <c r="CC1449" s="4"/>
      <c r="CD1449" s="4"/>
      <c r="CE1449" s="4"/>
      <c r="CF1449" s="4"/>
      <c r="CG1449" s="4"/>
      <c r="CH1449" s="4"/>
      <c r="CI1449" s="4"/>
      <c r="CJ1449" s="4"/>
      <c r="CK1449" s="4"/>
      <c r="CL1449" s="4"/>
      <c r="CM1449" s="4"/>
      <c r="CN1449" s="4"/>
      <c r="CO1449" s="4"/>
      <c r="CP1449" s="4"/>
      <c r="CQ1449" s="4"/>
      <c r="CR1449" s="4"/>
      <c r="CS1449" s="4"/>
      <c r="CT1449" s="4"/>
      <c r="CU1449" s="4"/>
      <c r="CV1449" s="4"/>
    </row>
    <row r="1450" spans="1:100" ht="21" customHeight="1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10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4"/>
      <c r="AO1450" s="4"/>
      <c r="AP1450" s="4"/>
      <c r="AQ1450" s="4"/>
      <c r="AR1450" s="4"/>
      <c r="AS1450" s="4"/>
      <c r="AT1450" s="4"/>
      <c r="AU1450" s="4"/>
      <c r="AV1450" s="4"/>
      <c r="AW1450" s="4"/>
      <c r="AX1450" s="4"/>
      <c r="AY1450" s="4"/>
      <c r="AZ1450" s="4"/>
      <c r="BA1450" s="4"/>
      <c r="BB1450" s="4"/>
      <c r="BC1450" s="4"/>
      <c r="BD1450" s="4"/>
      <c r="BE1450" s="4"/>
      <c r="BF1450" s="4"/>
      <c r="BG1450" s="4"/>
      <c r="BH1450" s="4"/>
      <c r="BI1450" s="4"/>
      <c r="BJ1450" s="4"/>
      <c r="BK1450" s="4"/>
      <c r="BL1450" s="4"/>
      <c r="BM1450" s="4"/>
      <c r="BN1450" s="4"/>
      <c r="BO1450" s="4"/>
      <c r="BP1450" s="4"/>
      <c r="BQ1450" s="4"/>
      <c r="BR1450" s="4"/>
      <c r="BS1450" s="4"/>
      <c r="BT1450" s="4"/>
      <c r="BU1450" s="4"/>
      <c r="BV1450" s="4"/>
      <c r="BW1450" s="4"/>
      <c r="BX1450" s="4"/>
      <c r="BY1450" s="4"/>
      <c r="BZ1450" s="4"/>
      <c r="CA1450" s="4"/>
      <c r="CB1450" s="4"/>
      <c r="CC1450" s="4"/>
      <c r="CD1450" s="4"/>
      <c r="CE1450" s="4"/>
      <c r="CF1450" s="4"/>
      <c r="CG1450" s="4"/>
      <c r="CH1450" s="4"/>
      <c r="CI1450" s="4"/>
      <c r="CJ1450" s="4"/>
      <c r="CK1450" s="4"/>
      <c r="CL1450" s="4"/>
      <c r="CM1450" s="4"/>
      <c r="CN1450" s="4"/>
      <c r="CO1450" s="4"/>
      <c r="CP1450" s="4"/>
      <c r="CQ1450" s="4"/>
      <c r="CR1450" s="4"/>
      <c r="CS1450" s="4"/>
      <c r="CT1450" s="4"/>
      <c r="CU1450" s="4"/>
      <c r="CV1450" s="4"/>
    </row>
    <row r="1451" spans="1:100" ht="21" customHeight="1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10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4"/>
      <c r="AO1451" s="4"/>
      <c r="AP1451" s="4"/>
      <c r="AQ1451" s="4"/>
      <c r="AR1451" s="4"/>
      <c r="AS1451" s="4"/>
      <c r="AT1451" s="4"/>
      <c r="AU1451" s="4"/>
      <c r="AV1451" s="4"/>
      <c r="AW1451" s="4"/>
      <c r="AX1451" s="4"/>
      <c r="AY1451" s="4"/>
      <c r="AZ1451" s="4"/>
      <c r="BA1451" s="4"/>
      <c r="BB1451" s="4"/>
      <c r="BC1451" s="4"/>
      <c r="BD1451" s="4"/>
      <c r="BE1451" s="4"/>
      <c r="BF1451" s="4"/>
      <c r="BG1451" s="4"/>
      <c r="BH1451" s="4"/>
      <c r="BI1451" s="4"/>
      <c r="BJ1451" s="4"/>
      <c r="BK1451" s="4"/>
      <c r="BL1451" s="4"/>
      <c r="BM1451" s="4"/>
      <c r="BN1451" s="4"/>
      <c r="BO1451" s="4"/>
      <c r="BP1451" s="4"/>
      <c r="BQ1451" s="4"/>
      <c r="BR1451" s="4"/>
      <c r="BS1451" s="4"/>
      <c r="BT1451" s="4"/>
      <c r="BU1451" s="4"/>
      <c r="BV1451" s="4"/>
      <c r="BW1451" s="4"/>
      <c r="BX1451" s="4"/>
      <c r="BY1451" s="4"/>
      <c r="BZ1451" s="4"/>
      <c r="CA1451" s="4"/>
      <c r="CB1451" s="4"/>
      <c r="CC1451" s="4"/>
      <c r="CD1451" s="4"/>
      <c r="CE1451" s="4"/>
      <c r="CF1451" s="4"/>
      <c r="CG1451" s="4"/>
      <c r="CH1451" s="4"/>
      <c r="CI1451" s="4"/>
      <c r="CJ1451" s="4"/>
      <c r="CK1451" s="4"/>
      <c r="CL1451" s="4"/>
      <c r="CM1451" s="4"/>
      <c r="CN1451" s="4"/>
      <c r="CO1451" s="4"/>
      <c r="CP1451" s="4"/>
      <c r="CQ1451" s="4"/>
      <c r="CR1451" s="4"/>
      <c r="CS1451" s="4"/>
      <c r="CT1451" s="4"/>
      <c r="CU1451" s="4"/>
      <c r="CV1451" s="4"/>
    </row>
    <row r="1452" spans="1:100" ht="21" customHeight="1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10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4"/>
      <c r="AO1452" s="4"/>
      <c r="AP1452" s="4"/>
      <c r="AQ1452" s="4"/>
      <c r="AR1452" s="4"/>
      <c r="AS1452" s="4"/>
      <c r="AT1452" s="4"/>
      <c r="AU1452" s="4"/>
      <c r="AV1452" s="4"/>
      <c r="AW1452" s="4"/>
      <c r="AX1452" s="4"/>
      <c r="AY1452" s="4"/>
      <c r="AZ1452" s="4"/>
      <c r="BA1452" s="4"/>
      <c r="BB1452" s="4"/>
      <c r="BC1452" s="4"/>
      <c r="BD1452" s="4"/>
      <c r="BE1452" s="4"/>
      <c r="BF1452" s="4"/>
      <c r="BG1452" s="4"/>
      <c r="BH1452" s="4"/>
      <c r="BI1452" s="4"/>
      <c r="BJ1452" s="4"/>
      <c r="BK1452" s="4"/>
      <c r="BL1452" s="4"/>
      <c r="BM1452" s="4"/>
      <c r="BN1452" s="4"/>
      <c r="BO1452" s="4"/>
      <c r="BP1452" s="4"/>
      <c r="BQ1452" s="4"/>
      <c r="BR1452" s="4"/>
      <c r="BS1452" s="4"/>
      <c r="BT1452" s="4"/>
      <c r="BU1452" s="4"/>
      <c r="BV1452" s="4"/>
      <c r="BW1452" s="4"/>
      <c r="BX1452" s="4"/>
      <c r="BY1452" s="4"/>
      <c r="BZ1452" s="4"/>
      <c r="CA1452" s="4"/>
      <c r="CB1452" s="4"/>
      <c r="CC1452" s="4"/>
      <c r="CD1452" s="4"/>
      <c r="CE1452" s="4"/>
      <c r="CF1452" s="4"/>
      <c r="CG1452" s="4"/>
      <c r="CH1452" s="4"/>
      <c r="CI1452" s="4"/>
      <c r="CJ1452" s="4"/>
      <c r="CK1452" s="4"/>
      <c r="CL1452" s="4"/>
      <c r="CM1452" s="4"/>
      <c r="CN1452" s="4"/>
      <c r="CO1452" s="4"/>
      <c r="CP1452" s="4"/>
      <c r="CQ1452" s="4"/>
      <c r="CR1452" s="4"/>
      <c r="CS1452" s="4"/>
      <c r="CT1452" s="4"/>
      <c r="CU1452" s="4"/>
      <c r="CV1452" s="4"/>
    </row>
    <row r="1453" spans="1:100" ht="21" customHeight="1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10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4"/>
      <c r="AO1453" s="4"/>
      <c r="AP1453" s="4"/>
      <c r="AQ1453" s="4"/>
      <c r="AR1453" s="4"/>
      <c r="AS1453" s="4"/>
      <c r="AT1453" s="4"/>
      <c r="AU1453" s="4"/>
      <c r="AV1453" s="4"/>
      <c r="AW1453" s="4"/>
      <c r="AX1453" s="4"/>
      <c r="AY1453" s="4"/>
      <c r="AZ1453" s="4"/>
      <c r="BA1453" s="4"/>
      <c r="BB1453" s="4"/>
      <c r="BC1453" s="4"/>
      <c r="BD1453" s="4"/>
      <c r="BE1453" s="4"/>
      <c r="BF1453" s="4"/>
      <c r="BG1453" s="4"/>
      <c r="BH1453" s="4"/>
      <c r="BI1453" s="4"/>
      <c r="BJ1453" s="4"/>
      <c r="BK1453" s="4"/>
      <c r="BL1453" s="4"/>
      <c r="BM1453" s="4"/>
      <c r="BN1453" s="4"/>
      <c r="BO1453" s="4"/>
      <c r="BP1453" s="4"/>
      <c r="BQ1453" s="4"/>
      <c r="BR1453" s="4"/>
      <c r="BS1453" s="4"/>
      <c r="BT1453" s="4"/>
      <c r="BU1453" s="4"/>
      <c r="BV1453" s="4"/>
      <c r="BW1453" s="4"/>
      <c r="BX1453" s="4"/>
      <c r="BY1453" s="4"/>
      <c r="BZ1453" s="4"/>
      <c r="CA1453" s="4"/>
      <c r="CB1453" s="4"/>
      <c r="CC1453" s="4"/>
      <c r="CD1453" s="4"/>
      <c r="CE1453" s="4"/>
      <c r="CF1453" s="4"/>
      <c r="CG1453" s="4"/>
      <c r="CH1453" s="4"/>
      <c r="CI1453" s="4"/>
      <c r="CJ1453" s="4"/>
      <c r="CK1453" s="4"/>
      <c r="CL1453" s="4"/>
      <c r="CM1453" s="4"/>
      <c r="CN1453" s="4"/>
      <c r="CO1453" s="4"/>
      <c r="CP1453" s="4"/>
      <c r="CQ1453" s="4"/>
      <c r="CR1453" s="4"/>
      <c r="CS1453" s="4"/>
      <c r="CT1453" s="4"/>
      <c r="CU1453" s="4"/>
      <c r="CV1453" s="4"/>
    </row>
    <row r="1454" spans="1:100" ht="21" customHeight="1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10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4"/>
      <c r="AO1454" s="4"/>
      <c r="AP1454" s="4"/>
      <c r="AQ1454" s="4"/>
      <c r="AR1454" s="4"/>
      <c r="AS1454" s="4"/>
      <c r="AT1454" s="4"/>
      <c r="AU1454" s="4"/>
      <c r="AV1454" s="4"/>
      <c r="AW1454" s="4"/>
      <c r="AX1454" s="4"/>
      <c r="AY1454" s="4"/>
      <c r="AZ1454" s="4"/>
      <c r="BA1454" s="4"/>
      <c r="BB1454" s="4"/>
      <c r="BC1454" s="4"/>
      <c r="BD1454" s="4"/>
      <c r="BE1454" s="4"/>
      <c r="BF1454" s="4"/>
      <c r="BG1454" s="4"/>
      <c r="BH1454" s="4"/>
      <c r="BI1454" s="4"/>
      <c r="BJ1454" s="4"/>
      <c r="BK1454" s="4"/>
      <c r="BL1454" s="4"/>
      <c r="BM1454" s="4"/>
      <c r="BN1454" s="4"/>
      <c r="BO1454" s="4"/>
      <c r="BP1454" s="4"/>
      <c r="BQ1454" s="4"/>
      <c r="BR1454" s="4"/>
      <c r="BS1454" s="4"/>
      <c r="BT1454" s="4"/>
      <c r="BU1454" s="4"/>
      <c r="BV1454" s="4"/>
      <c r="BW1454" s="4"/>
      <c r="BX1454" s="4"/>
      <c r="BY1454" s="4"/>
      <c r="BZ1454" s="4"/>
      <c r="CA1454" s="4"/>
      <c r="CB1454" s="4"/>
      <c r="CC1454" s="4"/>
      <c r="CD1454" s="4"/>
      <c r="CE1454" s="4"/>
      <c r="CF1454" s="4"/>
      <c r="CG1454" s="4"/>
      <c r="CH1454" s="4"/>
      <c r="CI1454" s="4"/>
      <c r="CJ1454" s="4"/>
      <c r="CK1454" s="4"/>
      <c r="CL1454" s="4"/>
      <c r="CM1454" s="4"/>
      <c r="CN1454" s="4"/>
      <c r="CO1454" s="4"/>
      <c r="CP1454" s="4"/>
      <c r="CQ1454" s="4"/>
      <c r="CR1454" s="4"/>
      <c r="CS1454" s="4"/>
      <c r="CT1454" s="4"/>
      <c r="CU1454" s="4"/>
      <c r="CV1454" s="4"/>
    </row>
    <row r="1455" spans="1:100" ht="21" customHeight="1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10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4"/>
      <c r="AO1455" s="4"/>
      <c r="AP1455" s="4"/>
      <c r="AQ1455" s="4"/>
      <c r="AR1455" s="4"/>
      <c r="AS1455" s="4"/>
      <c r="AT1455" s="4"/>
      <c r="AU1455" s="4"/>
      <c r="AV1455" s="4"/>
      <c r="AW1455" s="4"/>
      <c r="AX1455" s="4"/>
      <c r="AY1455" s="4"/>
      <c r="AZ1455" s="4"/>
      <c r="BA1455" s="4"/>
      <c r="BB1455" s="4"/>
      <c r="BC1455" s="4"/>
      <c r="BD1455" s="4"/>
      <c r="BE1455" s="4"/>
      <c r="BF1455" s="4"/>
      <c r="BG1455" s="4"/>
      <c r="BH1455" s="4"/>
      <c r="BI1455" s="4"/>
      <c r="BJ1455" s="4"/>
      <c r="BK1455" s="4"/>
      <c r="BL1455" s="4"/>
      <c r="BM1455" s="4"/>
      <c r="BN1455" s="4"/>
      <c r="BO1455" s="4"/>
      <c r="BP1455" s="4"/>
      <c r="BQ1455" s="4"/>
      <c r="BR1455" s="4"/>
      <c r="BS1455" s="4"/>
      <c r="BT1455" s="4"/>
      <c r="BU1455" s="4"/>
      <c r="BV1455" s="4"/>
      <c r="BW1455" s="4"/>
      <c r="BX1455" s="4"/>
      <c r="BY1455" s="4"/>
      <c r="BZ1455" s="4"/>
      <c r="CA1455" s="4"/>
      <c r="CB1455" s="4"/>
      <c r="CC1455" s="4"/>
      <c r="CD1455" s="4"/>
      <c r="CE1455" s="4"/>
      <c r="CF1455" s="4"/>
      <c r="CG1455" s="4"/>
      <c r="CH1455" s="4"/>
      <c r="CI1455" s="4"/>
      <c r="CJ1455" s="4"/>
      <c r="CK1455" s="4"/>
      <c r="CL1455" s="4"/>
      <c r="CM1455" s="4"/>
      <c r="CN1455" s="4"/>
      <c r="CO1455" s="4"/>
      <c r="CP1455" s="4"/>
      <c r="CQ1455" s="4"/>
      <c r="CR1455" s="4"/>
      <c r="CS1455" s="4"/>
      <c r="CT1455" s="4"/>
      <c r="CU1455" s="4"/>
      <c r="CV1455" s="4"/>
    </row>
    <row r="1456" spans="1:100" ht="21" customHeight="1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10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4"/>
      <c r="AO1456" s="4"/>
      <c r="AP1456" s="4"/>
      <c r="AQ1456" s="4"/>
      <c r="AR1456" s="4"/>
      <c r="AS1456" s="4"/>
      <c r="AT1456" s="4"/>
      <c r="AU1456" s="4"/>
      <c r="AV1456" s="4"/>
      <c r="AW1456" s="4"/>
      <c r="AX1456" s="4"/>
      <c r="AY1456" s="4"/>
      <c r="AZ1456" s="4"/>
      <c r="BA1456" s="4"/>
      <c r="BB1456" s="4"/>
      <c r="BC1456" s="4"/>
      <c r="BD1456" s="4"/>
      <c r="BE1456" s="4"/>
      <c r="BF1456" s="4"/>
      <c r="BG1456" s="4"/>
      <c r="BH1456" s="4"/>
      <c r="BI1456" s="4"/>
      <c r="BJ1456" s="4"/>
      <c r="BK1456" s="4"/>
      <c r="BL1456" s="4"/>
      <c r="BM1456" s="4"/>
      <c r="BN1456" s="4"/>
      <c r="BO1456" s="4"/>
      <c r="BP1456" s="4"/>
      <c r="BQ1456" s="4"/>
      <c r="BR1456" s="4"/>
      <c r="BS1456" s="4"/>
      <c r="BT1456" s="4"/>
      <c r="BU1456" s="4"/>
      <c r="BV1456" s="4"/>
      <c r="BW1456" s="4"/>
      <c r="BX1456" s="4"/>
      <c r="BY1456" s="4"/>
      <c r="BZ1456" s="4"/>
      <c r="CA1456" s="4"/>
      <c r="CB1456" s="4"/>
      <c r="CC1456" s="4"/>
      <c r="CD1456" s="4"/>
      <c r="CE1456" s="4"/>
      <c r="CF1456" s="4"/>
      <c r="CG1456" s="4"/>
      <c r="CH1456" s="4"/>
      <c r="CI1456" s="4"/>
      <c r="CJ1456" s="4"/>
      <c r="CK1456" s="4"/>
      <c r="CL1456" s="4"/>
      <c r="CM1456" s="4"/>
      <c r="CN1456" s="4"/>
      <c r="CO1456" s="4"/>
      <c r="CP1456" s="4"/>
      <c r="CQ1456" s="4"/>
      <c r="CR1456" s="4"/>
      <c r="CS1456" s="4"/>
      <c r="CT1456" s="4"/>
      <c r="CU1456" s="4"/>
      <c r="CV1456" s="4"/>
    </row>
    <row r="1457" spans="1:100" ht="21" customHeight="1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10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4"/>
      <c r="AO1457" s="4"/>
      <c r="AP1457" s="4"/>
      <c r="AQ1457" s="4"/>
      <c r="AR1457" s="4"/>
      <c r="AS1457" s="4"/>
      <c r="AT1457" s="4"/>
      <c r="AU1457" s="4"/>
      <c r="AV1457" s="4"/>
      <c r="AW1457" s="4"/>
      <c r="AX1457" s="4"/>
      <c r="AY1457" s="4"/>
      <c r="AZ1457" s="4"/>
      <c r="BA1457" s="4"/>
      <c r="BB1457" s="4"/>
      <c r="BC1457" s="4"/>
      <c r="BD1457" s="4"/>
      <c r="BE1457" s="4"/>
      <c r="BF1457" s="4"/>
      <c r="BG1457" s="4"/>
      <c r="BH1457" s="4"/>
      <c r="BI1457" s="4"/>
      <c r="BJ1457" s="4"/>
      <c r="BK1457" s="4"/>
      <c r="BL1457" s="4"/>
      <c r="BM1457" s="4"/>
      <c r="BN1457" s="4"/>
      <c r="BO1457" s="4"/>
      <c r="BP1457" s="4"/>
      <c r="BQ1457" s="4"/>
      <c r="BR1457" s="4"/>
      <c r="BS1457" s="4"/>
      <c r="BT1457" s="4"/>
      <c r="BU1457" s="4"/>
      <c r="BV1457" s="4"/>
      <c r="BW1457" s="4"/>
      <c r="BX1457" s="4"/>
      <c r="BY1457" s="4"/>
      <c r="BZ1457" s="4"/>
      <c r="CA1457" s="4"/>
      <c r="CB1457" s="4"/>
      <c r="CC1457" s="4"/>
      <c r="CD1457" s="4"/>
      <c r="CE1457" s="4"/>
      <c r="CF1457" s="4"/>
      <c r="CG1457" s="4"/>
      <c r="CH1457" s="4"/>
      <c r="CI1457" s="4"/>
      <c r="CJ1457" s="4"/>
      <c r="CK1457" s="4"/>
      <c r="CL1457" s="4"/>
      <c r="CM1457" s="4"/>
      <c r="CN1457" s="4"/>
      <c r="CO1457" s="4"/>
      <c r="CP1457" s="4"/>
      <c r="CQ1457" s="4"/>
      <c r="CR1457" s="4"/>
      <c r="CS1457" s="4"/>
      <c r="CT1457" s="4"/>
      <c r="CU1457" s="4"/>
      <c r="CV1457" s="4"/>
    </row>
    <row r="1458" spans="1:100" ht="21" customHeight="1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10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4"/>
      <c r="AO1458" s="4"/>
      <c r="AP1458" s="4"/>
      <c r="AQ1458" s="4"/>
      <c r="AR1458" s="4"/>
      <c r="AS1458" s="4"/>
      <c r="AT1458" s="4"/>
      <c r="AU1458" s="4"/>
      <c r="AV1458" s="4"/>
      <c r="AW1458" s="4"/>
      <c r="AX1458" s="4"/>
      <c r="AY1458" s="4"/>
      <c r="AZ1458" s="4"/>
      <c r="BA1458" s="4"/>
      <c r="BB1458" s="4"/>
      <c r="BC1458" s="4"/>
      <c r="BD1458" s="4"/>
      <c r="BE1458" s="4"/>
      <c r="BF1458" s="4"/>
      <c r="BG1458" s="4"/>
      <c r="BH1458" s="4"/>
      <c r="BI1458" s="4"/>
      <c r="BJ1458" s="4"/>
      <c r="BK1458" s="4"/>
      <c r="BL1458" s="4"/>
      <c r="BM1458" s="4"/>
      <c r="BN1458" s="4"/>
      <c r="BO1458" s="4"/>
      <c r="BP1458" s="4"/>
      <c r="BQ1458" s="4"/>
      <c r="BR1458" s="4"/>
      <c r="BS1458" s="4"/>
      <c r="BT1458" s="4"/>
      <c r="BU1458" s="4"/>
      <c r="BV1458" s="4"/>
      <c r="BW1458" s="4"/>
      <c r="BX1458" s="4"/>
      <c r="BY1458" s="4"/>
      <c r="BZ1458" s="4"/>
      <c r="CA1458" s="4"/>
      <c r="CB1458" s="4"/>
      <c r="CC1458" s="4"/>
      <c r="CD1458" s="4"/>
      <c r="CE1458" s="4"/>
      <c r="CF1458" s="4"/>
      <c r="CG1458" s="4"/>
      <c r="CH1458" s="4"/>
      <c r="CI1458" s="4"/>
      <c r="CJ1458" s="4"/>
      <c r="CK1458" s="4"/>
      <c r="CL1458" s="4"/>
      <c r="CM1458" s="4"/>
      <c r="CN1458" s="4"/>
      <c r="CO1458" s="4"/>
      <c r="CP1458" s="4"/>
      <c r="CQ1458" s="4"/>
      <c r="CR1458" s="4"/>
      <c r="CS1458" s="4"/>
      <c r="CT1458" s="4"/>
      <c r="CU1458" s="4"/>
      <c r="CV1458" s="4"/>
    </row>
    <row r="1459" spans="1:100" ht="21" customHeight="1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10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4"/>
      <c r="AO1459" s="4"/>
      <c r="AP1459" s="4"/>
      <c r="AQ1459" s="4"/>
      <c r="AR1459" s="4"/>
      <c r="AS1459" s="4"/>
      <c r="AT1459" s="4"/>
      <c r="AU1459" s="4"/>
      <c r="AV1459" s="4"/>
      <c r="AW1459" s="4"/>
      <c r="AX1459" s="4"/>
      <c r="AY1459" s="4"/>
      <c r="AZ1459" s="4"/>
      <c r="BA1459" s="4"/>
      <c r="BB1459" s="4"/>
      <c r="BC1459" s="4"/>
      <c r="BD1459" s="4"/>
      <c r="BE1459" s="4"/>
      <c r="BF1459" s="4"/>
      <c r="BG1459" s="4"/>
      <c r="BH1459" s="4"/>
      <c r="BI1459" s="4"/>
      <c r="BJ1459" s="4"/>
      <c r="BK1459" s="4"/>
      <c r="BL1459" s="4"/>
      <c r="BM1459" s="4"/>
      <c r="BN1459" s="4"/>
      <c r="BO1459" s="4"/>
      <c r="BP1459" s="4"/>
      <c r="BQ1459" s="4"/>
      <c r="BR1459" s="4"/>
      <c r="BS1459" s="4"/>
      <c r="BT1459" s="4"/>
      <c r="BU1459" s="4"/>
      <c r="BV1459" s="4"/>
      <c r="BW1459" s="4"/>
      <c r="BX1459" s="4"/>
      <c r="BY1459" s="4"/>
      <c r="BZ1459" s="4"/>
      <c r="CA1459" s="4"/>
      <c r="CB1459" s="4"/>
      <c r="CC1459" s="4"/>
      <c r="CD1459" s="4"/>
      <c r="CE1459" s="4"/>
      <c r="CF1459" s="4"/>
      <c r="CG1459" s="4"/>
      <c r="CH1459" s="4"/>
      <c r="CI1459" s="4"/>
      <c r="CJ1459" s="4"/>
      <c r="CK1459" s="4"/>
      <c r="CL1459" s="4"/>
      <c r="CM1459" s="4"/>
      <c r="CN1459" s="4"/>
      <c r="CO1459" s="4"/>
      <c r="CP1459" s="4"/>
      <c r="CQ1459" s="4"/>
      <c r="CR1459" s="4"/>
      <c r="CS1459" s="4"/>
      <c r="CT1459" s="4"/>
      <c r="CU1459" s="4"/>
      <c r="CV1459" s="4"/>
    </row>
    <row r="1460" spans="1:100" ht="21" customHeight="1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10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4"/>
      <c r="AO1460" s="4"/>
      <c r="AP1460" s="4"/>
      <c r="AQ1460" s="4"/>
      <c r="AR1460" s="4"/>
      <c r="AS1460" s="4"/>
      <c r="AT1460" s="4"/>
      <c r="AU1460" s="4"/>
      <c r="AV1460" s="4"/>
      <c r="AW1460" s="4"/>
      <c r="AX1460" s="4"/>
      <c r="AY1460" s="4"/>
      <c r="AZ1460" s="4"/>
      <c r="BA1460" s="4"/>
      <c r="BB1460" s="4"/>
      <c r="BC1460" s="4"/>
      <c r="BD1460" s="4"/>
      <c r="BE1460" s="4"/>
      <c r="BF1460" s="4"/>
      <c r="BG1460" s="4"/>
      <c r="BH1460" s="4"/>
      <c r="BI1460" s="4"/>
      <c r="BJ1460" s="4"/>
      <c r="BK1460" s="4"/>
      <c r="BL1460" s="4"/>
      <c r="BM1460" s="4"/>
      <c r="BN1460" s="4"/>
      <c r="BO1460" s="4"/>
      <c r="BP1460" s="4"/>
      <c r="BQ1460" s="4"/>
      <c r="BR1460" s="4"/>
      <c r="BS1460" s="4"/>
      <c r="BT1460" s="4"/>
      <c r="BU1460" s="4"/>
      <c r="BV1460" s="4"/>
      <c r="BW1460" s="4"/>
      <c r="BX1460" s="4"/>
      <c r="BY1460" s="4"/>
      <c r="BZ1460" s="4"/>
      <c r="CA1460" s="4"/>
      <c r="CB1460" s="4"/>
      <c r="CC1460" s="4"/>
      <c r="CD1460" s="4"/>
      <c r="CE1460" s="4"/>
      <c r="CF1460" s="4"/>
      <c r="CG1460" s="4"/>
      <c r="CH1460" s="4"/>
      <c r="CI1460" s="4"/>
      <c r="CJ1460" s="4"/>
      <c r="CK1460" s="4"/>
      <c r="CL1460" s="4"/>
      <c r="CM1460" s="4"/>
      <c r="CN1460" s="4"/>
      <c r="CO1460" s="4"/>
      <c r="CP1460" s="4"/>
      <c r="CQ1460" s="4"/>
      <c r="CR1460" s="4"/>
      <c r="CS1460" s="4"/>
      <c r="CT1460" s="4"/>
      <c r="CU1460" s="4"/>
      <c r="CV1460" s="4"/>
    </row>
    <row r="1461" spans="1:100" ht="21" customHeight="1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10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  <c r="BF1461" s="4"/>
      <c r="BG1461" s="4"/>
      <c r="BH1461" s="4"/>
      <c r="BI1461" s="4"/>
      <c r="BJ1461" s="4"/>
      <c r="BK1461" s="4"/>
      <c r="BL1461" s="4"/>
      <c r="BM1461" s="4"/>
      <c r="BN1461" s="4"/>
      <c r="BO1461" s="4"/>
      <c r="BP1461" s="4"/>
      <c r="BQ1461" s="4"/>
      <c r="BR1461" s="4"/>
      <c r="BS1461" s="4"/>
      <c r="BT1461" s="4"/>
      <c r="BU1461" s="4"/>
      <c r="BV1461" s="4"/>
      <c r="BW1461" s="4"/>
      <c r="BX1461" s="4"/>
      <c r="BY1461" s="4"/>
      <c r="BZ1461" s="4"/>
      <c r="CA1461" s="4"/>
      <c r="CB1461" s="4"/>
      <c r="CC1461" s="4"/>
      <c r="CD1461" s="4"/>
      <c r="CE1461" s="4"/>
      <c r="CF1461" s="4"/>
      <c r="CG1461" s="4"/>
      <c r="CH1461" s="4"/>
      <c r="CI1461" s="4"/>
      <c r="CJ1461" s="4"/>
      <c r="CK1461" s="4"/>
      <c r="CL1461" s="4"/>
      <c r="CM1461" s="4"/>
      <c r="CN1461" s="4"/>
      <c r="CO1461" s="4"/>
      <c r="CP1461" s="4"/>
      <c r="CQ1461" s="4"/>
      <c r="CR1461" s="4"/>
      <c r="CS1461" s="4"/>
      <c r="CT1461" s="4"/>
      <c r="CU1461" s="4"/>
      <c r="CV1461" s="4"/>
    </row>
    <row r="1462" spans="1:100" ht="21" customHeight="1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10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4"/>
      <c r="AO1462" s="4"/>
      <c r="AP1462" s="4"/>
      <c r="AQ1462" s="4"/>
      <c r="AR1462" s="4"/>
      <c r="AS1462" s="4"/>
      <c r="AT1462" s="4"/>
      <c r="AU1462" s="4"/>
      <c r="AV1462" s="4"/>
      <c r="AW1462" s="4"/>
      <c r="AX1462" s="4"/>
      <c r="AY1462" s="4"/>
      <c r="AZ1462" s="4"/>
      <c r="BA1462" s="4"/>
      <c r="BB1462" s="4"/>
      <c r="BC1462" s="4"/>
      <c r="BD1462" s="4"/>
      <c r="BE1462" s="4"/>
      <c r="BF1462" s="4"/>
      <c r="BG1462" s="4"/>
      <c r="BH1462" s="4"/>
      <c r="BI1462" s="4"/>
      <c r="BJ1462" s="4"/>
      <c r="BK1462" s="4"/>
      <c r="BL1462" s="4"/>
      <c r="BM1462" s="4"/>
      <c r="BN1462" s="4"/>
      <c r="BO1462" s="4"/>
      <c r="BP1462" s="4"/>
      <c r="BQ1462" s="4"/>
      <c r="BR1462" s="4"/>
      <c r="BS1462" s="4"/>
      <c r="BT1462" s="4"/>
      <c r="BU1462" s="4"/>
      <c r="BV1462" s="4"/>
      <c r="BW1462" s="4"/>
      <c r="BX1462" s="4"/>
      <c r="BY1462" s="4"/>
      <c r="BZ1462" s="4"/>
      <c r="CA1462" s="4"/>
      <c r="CB1462" s="4"/>
      <c r="CC1462" s="4"/>
      <c r="CD1462" s="4"/>
      <c r="CE1462" s="4"/>
      <c r="CF1462" s="4"/>
      <c r="CG1462" s="4"/>
      <c r="CH1462" s="4"/>
      <c r="CI1462" s="4"/>
      <c r="CJ1462" s="4"/>
      <c r="CK1462" s="4"/>
      <c r="CL1462" s="4"/>
      <c r="CM1462" s="4"/>
      <c r="CN1462" s="4"/>
      <c r="CO1462" s="4"/>
      <c r="CP1462" s="4"/>
      <c r="CQ1462" s="4"/>
      <c r="CR1462" s="4"/>
      <c r="CS1462" s="4"/>
      <c r="CT1462" s="4"/>
      <c r="CU1462" s="4"/>
      <c r="CV1462" s="4"/>
    </row>
    <row r="1463" spans="1:100" ht="21" customHeight="1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10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4"/>
      <c r="AO1463" s="4"/>
      <c r="AP1463" s="4"/>
      <c r="AQ1463" s="4"/>
      <c r="AR1463" s="4"/>
      <c r="AS1463" s="4"/>
      <c r="AT1463" s="4"/>
      <c r="AU1463" s="4"/>
      <c r="AV1463" s="4"/>
      <c r="AW1463" s="4"/>
      <c r="AX1463" s="4"/>
      <c r="AY1463" s="4"/>
      <c r="AZ1463" s="4"/>
      <c r="BA1463" s="4"/>
      <c r="BB1463" s="4"/>
      <c r="BC1463" s="4"/>
      <c r="BD1463" s="4"/>
      <c r="BE1463" s="4"/>
      <c r="BF1463" s="4"/>
      <c r="BG1463" s="4"/>
      <c r="BH1463" s="4"/>
      <c r="BI1463" s="4"/>
      <c r="BJ1463" s="4"/>
      <c r="BK1463" s="4"/>
      <c r="BL1463" s="4"/>
      <c r="BM1463" s="4"/>
      <c r="BN1463" s="4"/>
      <c r="BO1463" s="4"/>
      <c r="BP1463" s="4"/>
      <c r="BQ1463" s="4"/>
      <c r="BR1463" s="4"/>
      <c r="BS1463" s="4"/>
      <c r="BT1463" s="4"/>
      <c r="BU1463" s="4"/>
      <c r="BV1463" s="4"/>
      <c r="BW1463" s="4"/>
      <c r="BX1463" s="4"/>
      <c r="BY1463" s="4"/>
      <c r="BZ1463" s="4"/>
      <c r="CA1463" s="4"/>
      <c r="CB1463" s="4"/>
      <c r="CC1463" s="4"/>
      <c r="CD1463" s="4"/>
      <c r="CE1463" s="4"/>
      <c r="CF1463" s="4"/>
      <c r="CG1463" s="4"/>
      <c r="CH1463" s="4"/>
      <c r="CI1463" s="4"/>
      <c r="CJ1463" s="4"/>
      <c r="CK1463" s="4"/>
      <c r="CL1463" s="4"/>
      <c r="CM1463" s="4"/>
      <c r="CN1463" s="4"/>
      <c r="CO1463" s="4"/>
      <c r="CP1463" s="4"/>
      <c r="CQ1463" s="4"/>
      <c r="CR1463" s="4"/>
      <c r="CS1463" s="4"/>
      <c r="CT1463" s="4"/>
      <c r="CU1463" s="4"/>
      <c r="CV1463" s="4"/>
    </row>
    <row r="1464" spans="1:100" ht="21" customHeight="1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10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4"/>
      <c r="AO1464" s="4"/>
      <c r="AP1464" s="4"/>
      <c r="AQ1464" s="4"/>
      <c r="AR1464" s="4"/>
      <c r="AS1464" s="4"/>
      <c r="AT1464" s="4"/>
      <c r="AU1464" s="4"/>
      <c r="AV1464" s="4"/>
      <c r="AW1464" s="4"/>
      <c r="AX1464" s="4"/>
      <c r="AY1464" s="4"/>
      <c r="AZ1464" s="4"/>
      <c r="BA1464" s="4"/>
      <c r="BB1464" s="4"/>
      <c r="BC1464" s="4"/>
      <c r="BD1464" s="4"/>
      <c r="BE1464" s="4"/>
      <c r="BF1464" s="4"/>
      <c r="BG1464" s="4"/>
      <c r="BH1464" s="4"/>
      <c r="BI1464" s="4"/>
      <c r="BJ1464" s="4"/>
      <c r="BK1464" s="4"/>
      <c r="BL1464" s="4"/>
      <c r="BM1464" s="4"/>
      <c r="BN1464" s="4"/>
      <c r="BO1464" s="4"/>
      <c r="BP1464" s="4"/>
      <c r="BQ1464" s="4"/>
      <c r="BR1464" s="4"/>
      <c r="BS1464" s="4"/>
      <c r="BT1464" s="4"/>
      <c r="BU1464" s="4"/>
      <c r="BV1464" s="4"/>
      <c r="BW1464" s="4"/>
      <c r="BX1464" s="4"/>
      <c r="BY1464" s="4"/>
      <c r="BZ1464" s="4"/>
      <c r="CA1464" s="4"/>
      <c r="CB1464" s="4"/>
      <c r="CC1464" s="4"/>
      <c r="CD1464" s="4"/>
      <c r="CE1464" s="4"/>
      <c r="CF1464" s="4"/>
      <c r="CG1464" s="4"/>
      <c r="CH1464" s="4"/>
      <c r="CI1464" s="4"/>
      <c r="CJ1464" s="4"/>
      <c r="CK1464" s="4"/>
      <c r="CL1464" s="4"/>
      <c r="CM1464" s="4"/>
      <c r="CN1464" s="4"/>
      <c r="CO1464" s="4"/>
      <c r="CP1464" s="4"/>
      <c r="CQ1464" s="4"/>
      <c r="CR1464" s="4"/>
      <c r="CS1464" s="4"/>
      <c r="CT1464" s="4"/>
      <c r="CU1464" s="4"/>
      <c r="CV1464" s="4"/>
    </row>
    <row r="1465" spans="1:100" ht="21" customHeight="1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10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4"/>
      <c r="AO1465" s="4"/>
      <c r="AP1465" s="4"/>
      <c r="AQ1465" s="4"/>
      <c r="AR1465" s="4"/>
      <c r="AS1465" s="4"/>
      <c r="AT1465" s="4"/>
      <c r="AU1465" s="4"/>
      <c r="AV1465" s="4"/>
      <c r="AW1465" s="4"/>
      <c r="AX1465" s="4"/>
      <c r="AY1465" s="4"/>
      <c r="AZ1465" s="4"/>
      <c r="BA1465" s="4"/>
      <c r="BB1465" s="4"/>
      <c r="BC1465" s="4"/>
      <c r="BD1465" s="4"/>
      <c r="BE1465" s="4"/>
      <c r="BF1465" s="4"/>
      <c r="BG1465" s="4"/>
      <c r="BH1465" s="4"/>
      <c r="BI1465" s="4"/>
      <c r="BJ1465" s="4"/>
      <c r="BK1465" s="4"/>
      <c r="BL1465" s="4"/>
      <c r="BM1465" s="4"/>
      <c r="BN1465" s="4"/>
      <c r="BO1465" s="4"/>
      <c r="BP1465" s="4"/>
      <c r="BQ1465" s="4"/>
      <c r="BR1465" s="4"/>
      <c r="BS1465" s="4"/>
      <c r="BT1465" s="4"/>
      <c r="BU1465" s="4"/>
      <c r="BV1465" s="4"/>
      <c r="BW1465" s="4"/>
      <c r="BX1465" s="4"/>
      <c r="BY1465" s="4"/>
      <c r="BZ1465" s="4"/>
      <c r="CA1465" s="4"/>
      <c r="CB1465" s="4"/>
      <c r="CC1465" s="4"/>
      <c r="CD1465" s="4"/>
      <c r="CE1465" s="4"/>
      <c r="CF1465" s="4"/>
      <c r="CG1465" s="4"/>
      <c r="CH1465" s="4"/>
      <c r="CI1465" s="4"/>
      <c r="CJ1465" s="4"/>
      <c r="CK1465" s="4"/>
      <c r="CL1465" s="4"/>
      <c r="CM1465" s="4"/>
      <c r="CN1465" s="4"/>
      <c r="CO1465" s="4"/>
      <c r="CP1465" s="4"/>
      <c r="CQ1465" s="4"/>
      <c r="CR1465" s="4"/>
      <c r="CS1465" s="4"/>
      <c r="CT1465" s="4"/>
      <c r="CU1465" s="4"/>
      <c r="CV1465" s="4"/>
    </row>
    <row r="1466" spans="1:100" ht="21" customHeight="1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10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4"/>
      <c r="AO1466" s="4"/>
      <c r="AP1466" s="4"/>
      <c r="AQ1466" s="4"/>
      <c r="AR1466" s="4"/>
      <c r="AS1466" s="4"/>
      <c r="AT1466" s="4"/>
      <c r="AU1466" s="4"/>
      <c r="AV1466" s="4"/>
      <c r="AW1466" s="4"/>
      <c r="AX1466" s="4"/>
      <c r="AY1466" s="4"/>
      <c r="AZ1466" s="4"/>
      <c r="BA1466" s="4"/>
      <c r="BB1466" s="4"/>
      <c r="BC1466" s="4"/>
      <c r="BD1466" s="4"/>
      <c r="BE1466" s="4"/>
      <c r="BF1466" s="4"/>
      <c r="BG1466" s="4"/>
      <c r="BH1466" s="4"/>
      <c r="BI1466" s="4"/>
      <c r="BJ1466" s="4"/>
      <c r="BK1466" s="4"/>
      <c r="BL1466" s="4"/>
      <c r="BM1466" s="4"/>
      <c r="BN1466" s="4"/>
      <c r="BO1466" s="4"/>
      <c r="BP1466" s="4"/>
      <c r="BQ1466" s="4"/>
      <c r="BR1466" s="4"/>
      <c r="BS1466" s="4"/>
      <c r="BT1466" s="4"/>
      <c r="BU1466" s="4"/>
      <c r="BV1466" s="4"/>
      <c r="BW1466" s="4"/>
      <c r="BX1466" s="4"/>
      <c r="BY1466" s="4"/>
      <c r="BZ1466" s="4"/>
      <c r="CA1466" s="4"/>
      <c r="CB1466" s="4"/>
      <c r="CC1466" s="4"/>
      <c r="CD1466" s="4"/>
      <c r="CE1466" s="4"/>
      <c r="CF1466" s="4"/>
      <c r="CG1466" s="4"/>
      <c r="CH1466" s="4"/>
      <c r="CI1466" s="4"/>
      <c r="CJ1466" s="4"/>
      <c r="CK1466" s="4"/>
      <c r="CL1466" s="4"/>
      <c r="CM1466" s="4"/>
      <c r="CN1466" s="4"/>
      <c r="CO1466" s="4"/>
      <c r="CP1466" s="4"/>
      <c r="CQ1466" s="4"/>
      <c r="CR1466" s="4"/>
      <c r="CS1466" s="4"/>
      <c r="CT1466" s="4"/>
      <c r="CU1466" s="4"/>
      <c r="CV1466" s="4"/>
    </row>
    <row r="1467" spans="1:100" ht="21" customHeight="1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10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4"/>
      <c r="AO1467" s="4"/>
      <c r="AP1467" s="4"/>
      <c r="AQ1467" s="4"/>
      <c r="AR1467" s="4"/>
      <c r="AS1467" s="4"/>
      <c r="AT1467" s="4"/>
      <c r="AU1467" s="4"/>
      <c r="AV1467" s="4"/>
      <c r="AW1467" s="4"/>
      <c r="AX1467" s="4"/>
      <c r="AY1467" s="4"/>
      <c r="AZ1467" s="4"/>
      <c r="BA1467" s="4"/>
      <c r="BB1467" s="4"/>
      <c r="BC1467" s="4"/>
      <c r="BD1467" s="4"/>
      <c r="BE1467" s="4"/>
      <c r="BF1467" s="4"/>
      <c r="BG1467" s="4"/>
      <c r="BH1467" s="4"/>
      <c r="BI1467" s="4"/>
      <c r="BJ1467" s="4"/>
      <c r="BK1467" s="4"/>
      <c r="BL1467" s="4"/>
      <c r="BM1467" s="4"/>
      <c r="BN1467" s="4"/>
      <c r="BO1467" s="4"/>
      <c r="BP1467" s="4"/>
      <c r="BQ1467" s="4"/>
      <c r="BR1467" s="4"/>
      <c r="BS1467" s="4"/>
      <c r="BT1467" s="4"/>
      <c r="BU1467" s="4"/>
      <c r="BV1467" s="4"/>
      <c r="BW1467" s="4"/>
      <c r="BX1467" s="4"/>
      <c r="BY1467" s="4"/>
      <c r="BZ1467" s="4"/>
      <c r="CA1467" s="4"/>
      <c r="CB1467" s="4"/>
      <c r="CC1467" s="4"/>
      <c r="CD1467" s="4"/>
      <c r="CE1467" s="4"/>
      <c r="CF1467" s="4"/>
      <c r="CG1467" s="4"/>
      <c r="CH1467" s="4"/>
      <c r="CI1467" s="4"/>
      <c r="CJ1467" s="4"/>
      <c r="CK1467" s="4"/>
      <c r="CL1467" s="4"/>
      <c r="CM1467" s="4"/>
      <c r="CN1467" s="4"/>
      <c r="CO1467" s="4"/>
      <c r="CP1467" s="4"/>
      <c r="CQ1467" s="4"/>
      <c r="CR1467" s="4"/>
      <c r="CS1467" s="4"/>
      <c r="CT1467" s="4"/>
      <c r="CU1467" s="4"/>
      <c r="CV1467" s="4"/>
    </row>
    <row r="1468" spans="1:100" ht="21" customHeight="1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10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4"/>
      <c r="AO1468" s="4"/>
      <c r="AP1468" s="4"/>
      <c r="AQ1468" s="4"/>
      <c r="AR1468" s="4"/>
      <c r="AS1468" s="4"/>
      <c r="AT1468" s="4"/>
      <c r="AU1468" s="4"/>
      <c r="AV1468" s="4"/>
      <c r="AW1468" s="4"/>
      <c r="AX1468" s="4"/>
      <c r="AY1468" s="4"/>
      <c r="AZ1468" s="4"/>
      <c r="BA1468" s="4"/>
      <c r="BB1468" s="4"/>
      <c r="BC1468" s="4"/>
      <c r="BD1468" s="4"/>
      <c r="BE1468" s="4"/>
      <c r="BF1468" s="4"/>
      <c r="BG1468" s="4"/>
      <c r="BH1468" s="4"/>
      <c r="BI1468" s="4"/>
      <c r="BJ1468" s="4"/>
      <c r="BK1468" s="4"/>
      <c r="BL1468" s="4"/>
      <c r="BM1468" s="4"/>
      <c r="BN1468" s="4"/>
      <c r="BO1468" s="4"/>
      <c r="BP1468" s="4"/>
      <c r="BQ1468" s="4"/>
      <c r="BR1468" s="4"/>
      <c r="BS1468" s="4"/>
      <c r="BT1468" s="4"/>
      <c r="BU1468" s="4"/>
      <c r="BV1468" s="4"/>
      <c r="BW1468" s="4"/>
      <c r="BX1468" s="4"/>
      <c r="BY1468" s="4"/>
      <c r="BZ1468" s="4"/>
      <c r="CA1468" s="4"/>
      <c r="CB1468" s="4"/>
      <c r="CC1468" s="4"/>
      <c r="CD1468" s="4"/>
      <c r="CE1468" s="4"/>
      <c r="CF1468" s="4"/>
      <c r="CG1468" s="4"/>
      <c r="CH1468" s="4"/>
      <c r="CI1468" s="4"/>
      <c r="CJ1468" s="4"/>
      <c r="CK1468" s="4"/>
      <c r="CL1468" s="4"/>
      <c r="CM1468" s="4"/>
      <c r="CN1468" s="4"/>
      <c r="CO1468" s="4"/>
      <c r="CP1468" s="4"/>
      <c r="CQ1468" s="4"/>
      <c r="CR1468" s="4"/>
      <c r="CS1468" s="4"/>
      <c r="CT1468" s="4"/>
      <c r="CU1468" s="4"/>
      <c r="CV1468" s="4"/>
    </row>
    <row r="1469" spans="1:100" ht="21" customHeight="1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10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4"/>
      <c r="AO1469" s="4"/>
      <c r="AP1469" s="4"/>
      <c r="AQ1469" s="4"/>
      <c r="AR1469" s="4"/>
      <c r="AS1469" s="4"/>
      <c r="AT1469" s="4"/>
      <c r="AU1469" s="4"/>
      <c r="AV1469" s="4"/>
      <c r="AW1469" s="4"/>
      <c r="AX1469" s="4"/>
      <c r="AY1469" s="4"/>
      <c r="AZ1469" s="4"/>
      <c r="BA1469" s="4"/>
      <c r="BB1469" s="4"/>
      <c r="BC1469" s="4"/>
      <c r="BD1469" s="4"/>
      <c r="BE1469" s="4"/>
      <c r="BF1469" s="4"/>
      <c r="BG1469" s="4"/>
      <c r="BH1469" s="4"/>
      <c r="BI1469" s="4"/>
      <c r="BJ1469" s="4"/>
      <c r="BK1469" s="4"/>
      <c r="BL1469" s="4"/>
      <c r="BM1469" s="4"/>
      <c r="BN1469" s="4"/>
      <c r="BO1469" s="4"/>
      <c r="BP1469" s="4"/>
      <c r="BQ1469" s="4"/>
      <c r="BR1469" s="4"/>
      <c r="BS1469" s="4"/>
      <c r="BT1469" s="4"/>
      <c r="BU1469" s="4"/>
      <c r="BV1469" s="4"/>
      <c r="BW1469" s="4"/>
      <c r="BX1469" s="4"/>
      <c r="BY1469" s="4"/>
      <c r="BZ1469" s="4"/>
      <c r="CA1469" s="4"/>
      <c r="CB1469" s="4"/>
      <c r="CC1469" s="4"/>
      <c r="CD1469" s="4"/>
      <c r="CE1469" s="4"/>
      <c r="CF1469" s="4"/>
      <c r="CG1469" s="4"/>
      <c r="CH1469" s="4"/>
      <c r="CI1469" s="4"/>
      <c r="CJ1469" s="4"/>
      <c r="CK1469" s="4"/>
      <c r="CL1469" s="4"/>
      <c r="CM1469" s="4"/>
      <c r="CN1469" s="4"/>
      <c r="CO1469" s="4"/>
      <c r="CP1469" s="4"/>
      <c r="CQ1469" s="4"/>
      <c r="CR1469" s="4"/>
      <c r="CS1469" s="4"/>
      <c r="CT1469" s="4"/>
      <c r="CU1469" s="4"/>
      <c r="CV1469" s="4"/>
    </row>
    <row r="1470" spans="1:100" ht="21" customHeight="1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10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4"/>
      <c r="AO1470" s="4"/>
      <c r="AP1470" s="4"/>
      <c r="AQ1470" s="4"/>
      <c r="AR1470" s="4"/>
      <c r="AS1470" s="4"/>
      <c r="AT1470" s="4"/>
      <c r="AU1470" s="4"/>
      <c r="AV1470" s="4"/>
      <c r="AW1470" s="4"/>
      <c r="AX1470" s="4"/>
      <c r="AY1470" s="4"/>
      <c r="AZ1470" s="4"/>
      <c r="BA1470" s="4"/>
      <c r="BB1470" s="4"/>
      <c r="BC1470" s="4"/>
      <c r="BD1470" s="4"/>
      <c r="BE1470" s="4"/>
      <c r="BF1470" s="4"/>
      <c r="BG1470" s="4"/>
      <c r="BH1470" s="4"/>
      <c r="BI1470" s="4"/>
      <c r="BJ1470" s="4"/>
      <c r="BK1470" s="4"/>
      <c r="BL1470" s="4"/>
      <c r="BM1470" s="4"/>
      <c r="BN1470" s="4"/>
      <c r="BO1470" s="4"/>
      <c r="BP1470" s="4"/>
      <c r="BQ1470" s="4"/>
      <c r="BR1470" s="4"/>
      <c r="BS1470" s="4"/>
      <c r="BT1470" s="4"/>
      <c r="BU1470" s="4"/>
      <c r="BV1470" s="4"/>
      <c r="BW1470" s="4"/>
      <c r="BX1470" s="4"/>
      <c r="BY1470" s="4"/>
      <c r="BZ1470" s="4"/>
      <c r="CA1470" s="4"/>
      <c r="CB1470" s="4"/>
      <c r="CC1470" s="4"/>
      <c r="CD1470" s="4"/>
      <c r="CE1470" s="4"/>
      <c r="CF1470" s="4"/>
      <c r="CG1470" s="4"/>
      <c r="CH1470" s="4"/>
      <c r="CI1470" s="4"/>
      <c r="CJ1470" s="4"/>
      <c r="CK1470" s="4"/>
      <c r="CL1470" s="4"/>
      <c r="CM1470" s="4"/>
      <c r="CN1470" s="4"/>
      <c r="CO1470" s="4"/>
      <c r="CP1470" s="4"/>
      <c r="CQ1470" s="4"/>
      <c r="CR1470" s="4"/>
      <c r="CS1470" s="4"/>
      <c r="CT1470" s="4"/>
      <c r="CU1470" s="4"/>
      <c r="CV1470" s="4"/>
    </row>
    <row r="1471" spans="1:100" ht="21" customHeight="1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10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4"/>
      <c r="AO1471" s="4"/>
      <c r="AP1471" s="4"/>
      <c r="AQ1471" s="4"/>
      <c r="AR1471" s="4"/>
      <c r="AS1471" s="4"/>
      <c r="AT1471" s="4"/>
      <c r="AU1471" s="4"/>
      <c r="AV1471" s="4"/>
      <c r="AW1471" s="4"/>
      <c r="AX1471" s="4"/>
      <c r="AY1471" s="4"/>
      <c r="AZ1471" s="4"/>
      <c r="BA1471" s="4"/>
      <c r="BB1471" s="4"/>
      <c r="BC1471" s="4"/>
      <c r="BD1471" s="4"/>
      <c r="BE1471" s="4"/>
      <c r="BF1471" s="4"/>
      <c r="BG1471" s="4"/>
      <c r="BH1471" s="4"/>
      <c r="BI1471" s="4"/>
      <c r="BJ1471" s="4"/>
      <c r="BK1471" s="4"/>
      <c r="BL1471" s="4"/>
      <c r="BM1471" s="4"/>
      <c r="BN1471" s="4"/>
      <c r="BO1471" s="4"/>
      <c r="BP1471" s="4"/>
      <c r="BQ1471" s="4"/>
      <c r="BR1471" s="4"/>
      <c r="BS1471" s="4"/>
      <c r="BT1471" s="4"/>
      <c r="BU1471" s="4"/>
      <c r="BV1471" s="4"/>
      <c r="BW1471" s="4"/>
      <c r="BX1471" s="4"/>
      <c r="BY1471" s="4"/>
      <c r="BZ1471" s="4"/>
      <c r="CA1471" s="4"/>
      <c r="CB1471" s="4"/>
      <c r="CC1471" s="4"/>
      <c r="CD1471" s="4"/>
      <c r="CE1471" s="4"/>
      <c r="CF1471" s="4"/>
      <c r="CG1471" s="4"/>
      <c r="CH1471" s="4"/>
      <c r="CI1471" s="4"/>
      <c r="CJ1471" s="4"/>
      <c r="CK1471" s="4"/>
      <c r="CL1471" s="4"/>
      <c r="CM1471" s="4"/>
      <c r="CN1471" s="4"/>
      <c r="CO1471" s="4"/>
      <c r="CP1471" s="4"/>
      <c r="CQ1471" s="4"/>
      <c r="CR1471" s="4"/>
      <c r="CS1471" s="4"/>
      <c r="CT1471" s="4"/>
      <c r="CU1471" s="4"/>
      <c r="CV1471" s="4"/>
    </row>
    <row r="1472" spans="1:100" ht="21" customHeight="1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10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4"/>
      <c r="AO1472" s="4"/>
      <c r="AP1472" s="4"/>
      <c r="AQ1472" s="4"/>
      <c r="AR1472" s="4"/>
      <c r="AS1472" s="4"/>
      <c r="AT1472" s="4"/>
      <c r="AU1472" s="4"/>
      <c r="AV1472" s="4"/>
      <c r="AW1472" s="4"/>
      <c r="AX1472" s="4"/>
      <c r="AY1472" s="4"/>
      <c r="AZ1472" s="4"/>
      <c r="BA1472" s="4"/>
      <c r="BB1472" s="4"/>
      <c r="BC1472" s="4"/>
      <c r="BD1472" s="4"/>
      <c r="BE1472" s="4"/>
      <c r="BF1472" s="4"/>
      <c r="BG1472" s="4"/>
      <c r="BH1472" s="4"/>
      <c r="BI1472" s="4"/>
      <c r="BJ1472" s="4"/>
      <c r="BK1472" s="4"/>
      <c r="BL1472" s="4"/>
      <c r="BM1472" s="4"/>
      <c r="BN1472" s="4"/>
      <c r="BO1472" s="4"/>
      <c r="BP1472" s="4"/>
      <c r="BQ1472" s="4"/>
      <c r="BR1472" s="4"/>
      <c r="BS1472" s="4"/>
      <c r="BT1472" s="4"/>
      <c r="BU1472" s="4"/>
      <c r="BV1472" s="4"/>
      <c r="BW1472" s="4"/>
      <c r="BX1472" s="4"/>
      <c r="BY1472" s="4"/>
      <c r="BZ1472" s="4"/>
      <c r="CA1472" s="4"/>
      <c r="CB1472" s="4"/>
      <c r="CC1472" s="4"/>
      <c r="CD1472" s="4"/>
      <c r="CE1472" s="4"/>
      <c r="CF1472" s="4"/>
      <c r="CG1472" s="4"/>
      <c r="CH1472" s="4"/>
      <c r="CI1472" s="4"/>
      <c r="CJ1472" s="4"/>
      <c r="CK1472" s="4"/>
      <c r="CL1472" s="4"/>
      <c r="CM1472" s="4"/>
      <c r="CN1472" s="4"/>
      <c r="CO1472" s="4"/>
      <c r="CP1472" s="4"/>
      <c r="CQ1472" s="4"/>
      <c r="CR1472" s="4"/>
      <c r="CS1472" s="4"/>
      <c r="CT1472" s="4"/>
      <c r="CU1472" s="4"/>
      <c r="CV1472" s="4"/>
    </row>
    <row r="1473" spans="1:100" ht="21" customHeight="1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10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4"/>
      <c r="AO1473" s="4"/>
      <c r="AP1473" s="4"/>
      <c r="AQ1473" s="4"/>
      <c r="AR1473" s="4"/>
      <c r="AS1473" s="4"/>
      <c r="AT1473" s="4"/>
      <c r="AU1473" s="4"/>
      <c r="AV1473" s="4"/>
      <c r="AW1473" s="4"/>
      <c r="AX1473" s="4"/>
      <c r="AY1473" s="4"/>
      <c r="AZ1473" s="4"/>
      <c r="BA1473" s="4"/>
      <c r="BB1473" s="4"/>
      <c r="BC1473" s="4"/>
      <c r="BD1473" s="4"/>
      <c r="BE1473" s="4"/>
      <c r="BF1473" s="4"/>
      <c r="BG1473" s="4"/>
      <c r="BH1473" s="4"/>
      <c r="BI1473" s="4"/>
      <c r="BJ1473" s="4"/>
      <c r="BK1473" s="4"/>
      <c r="BL1473" s="4"/>
      <c r="BM1473" s="4"/>
      <c r="BN1473" s="4"/>
      <c r="BO1473" s="4"/>
      <c r="BP1473" s="4"/>
      <c r="BQ1473" s="4"/>
      <c r="BR1473" s="4"/>
      <c r="BS1473" s="4"/>
      <c r="BT1473" s="4"/>
      <c r="BU1473" s="4"/>
      <c r="BV1473" s="4"/>
      <c r="BW1473" s="4"/>
      <c r="BX1473" s="4"/>
      <c r="BY1473" s="4"/>
      <c r="BZ1473" s="4"/>
      <c r="CA1473" s="4"/>
      <c r="CB1473" s="4"/>
      <c r="CC1473" s="4"/>
      <c r="CD1473" s="4"/>
      <c r="CE1473" s="4"/>
      <c r="CF1473" s="4"/>
      <c r="CG1473" s="4"/>
      <c r="CH1473" s="4"/>
      <c r="CI1473" s="4"/>
      <c r="CJ1473" s="4"/>
      <c r="CK1473" s="4"/>
      <c r="CL1473" s="4"/>
      <c r="CM1473" s="4"/>
      <c r="CN1473" s="4"/>
      <c r="CO1473" s="4"/>
      <c r="CP1473" s="4"/>
      <c r="CQ1473" s="4"/>
      <c r="CR1473" s="4"/>
      <c r="CS1473" s="4"/>
      <c r="CT1473" s="4"/>
      <c r="CU1473" s="4"/>
      <c r="CV1473" s="4"/>
    </row>
    <row r="1474" spans="1:100" ht="21" customHeight="1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10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4"/>
      <c r="AO1474" s="4"/>
      <c r="AP1474" s="4"/>
      <c r="AQ1474" s="4"/>
      <c r="AR1474" s="4"/>
      <c r="AS1474" s="4"/>
      <c r="AT1474" s="4"/>
      <c r="AU1474" s="4"/>
      <c r="AV1474" s="4"/>
      <c r="AW1474" s="4"/>
      <c r="AX1474" s="4"/>
      <c r="AY1474" s="4"/>
      <c r="AZ1474" s="4"/>
      <c r="BA1474" s="4"/>
      <c r="BB1474" s="4"/>
      <c r="BC1474" s="4"/>
      <c r="BD1474" s="4"/>
      <c r="BE1474" s="4"/>
      <c r="BF1474" s="4"/>
      <c r="BG1474" s="4"/>
      <c r="BH1474" s="4"/>
      <c r="BI1474" s="4"/>
      <c r="BJ1474" s="4"/>
      <c r="BK1474" s="4"/>
      <c r="BL1474" s="4"/>
      <c r="BM1474" s="4"/>
      <c r="BN1474" s="4"/>
      <c r="BO1474" s="4"/>
      <c r="BP1474" s="4"/>
      <c r="BQ1474" s="4"/>
      <c r="BR1474" s="4"/>
      <c r="BS1474" s="4"/>
      <c r="BT1474" s="4"/>
      <c r="BU1474" s="4"/>
      <c r="BV1474" s="4"/>
      <c r="BW1474" s="4"/>
      <c r="BX1474" s="4"/>
      <c r="BY1474" s="4"/>
      <c r="BZ1474" s="4"/>
      <c r="CA1474" s="4"/>
      <c r="CB1474" s="4"/>
      <c r="CC1474" s="4"/>
      <c r="CD1474" s="4"/>
      <c r="CE1474" s="4"/>
      <c r="CF1474" s="4"/>
      <c r="CG1474" s="4"/>
      <c r="CH1474" s="4"/>
      <c r="CI1474" s="4"/>
      <c r="CJ1474" s="4"/>
      <c r="CK1474" s="4"/>
      <c r="CL1474" s="4"/>
      <c r="CM1474" s="4"/>
      <c r="CN1474" s="4"/>
      <c r="CO1474" s="4"/>
      <c r="CP1474" s="4"/>
      <c r="CQ1474" s="4"/>
      <c r="CR1474" s="4"/>
      <c r="CS1474" s="4"/>
      <c r="CT1474" s="4"/>
      <c r="CU1474" s="4"/>
      <c r="CV1474" s="4"/>
    </row>
    <row r="1475" spans="1:100" ht="21" customHeight="1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10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4"/>
      <c r="AO1475" s="4"/>
      <c r="AP1475" s="4"/>
      <c r="AQ1475" s="4"/>
      <c r="AR1475" s="4"/>
      <c r="AS1475" s="4"/>
      <c r="AT1475" s="4"/>
      <c r="AU1475" s="4"/>
      <c r="AV1475" s="4"/>
      <c r="AW1475" s="4"/>
      <c r="AX1475" s="4"/>
      <c r="AY1475" s="4"/>
      <c r="AZ1475" s="4"/>
      <c r="BA1475" s="4"/>
      <c r="BB1475" s="4"/>
      <c r="BC1475" s="4"/>
      <c r="BD1475" s="4"/>
      <c r="BE1475" s="4"/>
      <c r="BF1475" s="4"/>
      <c r="BG1475" s="4"/>
      <c r="BH1475" s="4"/>
      <c r="BI1475" s="4"/>
      <c r="BJ1475" s="4"/>
      <c r="BK1475" s="4"/>
      <c r="BL1475" s="4"/>
      <c r="BM1475" s="4"/>
      <c r="BN1475" s="4"/>
      <c r="BO1475" s="4"/>
      <c r="BP1475" s="4"/>
      <c r="BQ1475" s="4"/>
      <c r="BR1475" s="4"/>
      <c r="BS1475" s="4"/>
      <c r="BT1475" s="4"/>
      <c r="BU1475" s="4"/>
      <c r="BV1475" s="4"/>
      <c r="BW1475" s="4"/>
      <c r="BX1475" s="4"/>
      <c r="BY1475" s="4"/>
      <c r="BZ1475" s="4"/>
      <c r="CA1475" s="4"/>
      <c r="CB1475" s="4"/>
      <c r="CC1475" s="4"/>
      <c r="CD1475" s="4"/>
      <c r="CE1475" s="4"/>
      <c r="CF1475" s="4"/>
      <c r="CG1475" s="4"/>
      <c r="CH1475" s="4"/>
      <c r="CI1475" s="4"/>
      <c r="CJ1475" s="4"/>
      <c r="CK1475" s="4"/>
      <c r="CL1475" s="4"/>
      <c r="CM1475" s="4"/>
      <c r="CN1475" s="4"/>
      <c r="CO1475" s="4"/>
      <c r="CP1475" s="4"/>
      <c r="CQ1475" s="4"/>
      <c r="CR1475" s="4"/>
      <c r="CS1475" s="4"/>
      <c r="CT1475" s="4"/>
      <c r="CU1475" s="4"/>
      <c r="CV1475" s="4"/>
    </row>
    <row r="1476" spans="1:100" ht="21" customHeight="1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10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4"/>
      <c r="AO1476" s="4"/>
      <c r="AP1476" s="4"/>
      <c r="AQ1476" s="4"/>
      <c r="AR1476" s="4"/>
      <c r="AS1476" s="4"/>
      <c r="AT1476" s="4"/>
      <c r="AU1476" s="4"/>
      <c r="AV1476" s="4"/>
      <c r="AW1476" s="4"/>
      <c r="AX1476" s="4"/>
      <c r="AY1476" s="4"/>
      <c r="AZ1476" s="4"/>
      <c r="BA1476" s="4"/>
      <c r="BB1476" s="4"/>
      <c r="BC1476" s="4"/>
      <c r="BD1476" s="4"/>
      <c r="BE1476" s="4"/>
      <c r="BF1476" s="4"/>
      <c r="BG1476" s="4"/>
      <c r="BH1476" s="4"/>
      <c r="BI1476" s="4"/>
      <c r="BJ1476" s="4"/>
      <c r="BK1476" s="4"/>
      <c r="BL1476" s="4"/>
      <c r="BM1476" s="4"/>
      <c r="BN1476" s="4"/>
      <c r="BO1476" s="4"/>
      <c r="BP1476" s="4"/>
      <c r="BQ1476" s="4"/>
      <c r="BR1476" s="4"/>
      <c r="BS1476" s="4"/>
      <c r="BT1476" s="4"/>
      <c r="BU1476" s="4"/>
      <c r="BV1476" s="4"/>
      <c r="BW1476" s="4"/>
      <c r="BX1476" s="4"/>
      <c r="BY1476" s="4"/>
      <c r="BZ1476" s="4"/>
      <c r="CA1476" s="4"/>
      <c r="CB1476" s="4"/>
      <c r="CC1476" s="4"/>
      <c r="CD1476" s="4"/>
      <c r="CE1476" s="4"/>
      <c r="CF1476" s="4"/>
      <c r="CG1476" s="4"/>
      <c r="CH1476" s="4"/>
      <c r="CI1476" s="4"/>
      <c r="CJ1476" s="4"/>
      <c r="CK1476" s="4"/>
      <c r="CL1476" s="4"/>
      <c r="CM1476" s="4"/>
      <c r="CN1476" s="4"/>
      <c r="CO1476" s="4"/>
      <c r="CP1476" s="4"/>
      <c r="CQ1476" s="4"/>
      <c r="CR1476" s="4"/>
      <c r="CS1476" s="4"/>
      <c r="CT1476" s="4"/>
      <c r="CU1476" s="4"/>
      <c r="CV1476" s="4"/>
    </row>
    <row r="1477" spans="1:100" ht="21" customHeight="1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10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4"/>
      <c r="AO1477" s="4"/>
      <c r="AP1477" s="4"/>
      <c r="AQ1477" s="4"/>
      <c r="AR1477" s="4"/>
      <c r="AS1477" s="4"/>
      <c r="AT1477" s="4"/>
      <c r="AU1477" s="4"/>
      <c r="AV1477" s="4"/>
      <c r="AW1477" s="4"/>
      <c r="AX1477" s="4"/>
      <c r="AY1477" s="4"/>
      <c r="AZ1477" s="4"/>
      <c r="BA1477" s="4"/>
      <c r="BB1477" s="4"/>
      <c r="BC1477" s="4"/>
      <c r="BD1477" s="4"/>
      <c r="BE1477" s="4"/>
      <c r="BF1477" s="4"/>
      <c r="BG1477" s="4"/>
      <c r="BH1477" s="4"/>
      <c r="BI1477" s="4"/>
      <c r="BJ1477" s="4"/>
      <c r="BK1477" s="4"/>
      <c r="BL1477" s="4"/>
      <c r="BM1477" s="4"/>
      <c r="BN1477" s="4"/>
      <c r="BO1477" s="4"/>
      <c r="BP1477" s="4"/>
      <c r="BQ1477" s="4"/>
      <c r="BR1477" s="4"/>
      <c r="BS1477" s="4"/>
      <c r="BT1477" s="4"/>
      <c r="BU1477" s="4"/>
      <c r="BV1477" s="4"/>
      <c r="BW1477" s="4"/>
      <c r="BX1477" s="4"/>
      <c r="BY1477" s="4"/>
      <c r="BZ1477" s="4"/>
      <c r="CA1477" s="4"/>
      <c r="CB1477" s="4"/>
      <c r="CC1477" s="4"/>
      <c r="CD1477" s="4"/>
      <c r="CE1477" s="4"/>
      <c r="CF1477" s="4"/>
      <c r="CG1477" s="4"/>
      <c r="CH1477" s="4"/>
      <c r="CI1477" s="4"/>
      <c r="CJ1477" s="4"/>
      <c r="CK1477" s="4"/>
      <c r="CL1477" s="4"/>
      <c r="CM1477" s="4"/>
      <c r="CN1477" s="4"/>
      <c r="CO1477" s="4"/>
      <c r="CP1477" s="4"/>
      <c r="CQ1477" s="4"/>
      <c r="CR1477" s="4"/>
      <c r="CS1477" s="4"/>
      <c r="CT1477" s="4"/>
      <c r="CU1477" s="4"/>
      <c r="CV1477" s="4"/>
    </row>
    <row r="1478" spans="1:100" ht="21" customHeight="1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10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4"/>
      <c r="AO1478" s="4"/>
      <c r="AP1478" s="4"/>
      <c r="AQ1478" s="4"/>
      <c r="AR1478" s="4"/>
      <c r="AS1478" s="4"/>
      <c r="AT1478" s="4"/>
      <c r="AU1478" s="4"/>
      <c r="AV1478" s="4"/>
      <c r="AW1478" s="4"/>
      <c r="AX1478" s="4"/>
      <c r="AY1478" s="4"/>
      <c r="AZ1478" s="4"/>
      <c r="BA1478" s="4"/>
      <c r="BB1478" s="4"/>
      <c r="BC1478" s="4"/>
      <c r="BD1478" s="4"/>
      <c r="BE1478" s="4"/>
      <c r="BF1478" s="4"/>
      <c r="BG1478" s="4"/>
      <c r="BH1478" s="4"/>
      <c r="BI1478" s="4"/>
      <c r="BJ1478" s="4"/>
      <c r="BK1478" s="4"/>
      <c r="BL1478" s="4"/>
      <c r="BM1478" s="4"/>
      <c r="BN1478" s="4"/>
      <c r="BO1478" s="4"/>
      <c r="BP1478" s="4"/>
      <c r="BQ1478" s="4"/>
      <c r="BR1478" s="4"/>
      <c r="BS1478" s="4"/>
      <c r="BT1478" s="4"/>
      <c r="BU1478" s="4"/>
      <c r="BV1478" s="4"/>
      <c r="BW1478" s="4"/>
      <c r="BX1478" s="4"/>
      <c r="BY1478" s="4"/>
      <c r="BZ1478" s="4"/>
      <c r="CA1478" s="4"/>
      <c r="CB1478" s="4"/>
      <c r="CC1478" s="4"/>
      <c r="CD1478" s="4"/>
      <c r="CE1478" s="4"/>
      <c r="CF1478" s="4"/>
      <c r="CG1478" s="4"/>
      <c r="CH1478" s="4"/>
      <c r="CI1478" s="4"/>
      <c r="CJ1478" s="4"/>
      <c r="CK1478" s="4"/>
      <c r="CL1478" s="4"/>
      <c r="CM1478" s="4"/>
      <c r="CN1478" s="4"/>
      <c r="CO1478" s="4"/>
      <c r="CP1478" s="4"/>
      <c r="CQ1478" s="4"/>
      <c r="CR1478" s="4"/>
      <c r="CS1478" s="4"/>
      <c r="CT1478" s="4"/>
      <c r="CU1478" s="4"/>
      <c r="CV1478" s="4"/>
    </row>
    <row r="1479" spans="1:100" ht="21" customHeight="1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10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4"/>
      <c r="AO1479" s="4"/>
      <c r="AP1479" s="4"/>
      <c r="AQ1479" s="4"/>
      <c r="AR1479" s="4"/>
      <c r="AS1479" s="4"/>
      <c r="AT1479" s="4"/>
      <c r="AU1479" s="4"/>
      <c r="AV1479" s="4"/>
      <c r="AW1479" s="4"/>
      <c r="AX1479" s="4"/>
      <c r="AY1479" s="4"/>
      <c r="AZ1479" s="4"/>
      <c r="BA1479" s="4"/>
      <c r="BB1479" s="4"/>
      <c r="BC1479" s="4"/>
      <c r="BD1479" s="4"/>
      <c r="BE1479" s="4"/>
      <c r="BF1479" s="4"/>
      <c r="BG1479" s="4"/>
      <c r="BH1479" s="4"/>
      <c r="BI1479" s="4"/>
      <c r="BJ1479" s="4"/>
      <c r="BK1479" s="4"/>
      <c r="BL1479" s="4"/>
      <c r="BM1479" s="4"/>
      <c r="BN1479" s="4"/>
      <c r="BO1479" s="4"/>
      <c r="BP1479" s="4"/>
      <c r="BQ1479" s="4"/>
      <c r="BR1479" s="4"/>
      <c r="BS1479" s="4"/>
      <c r="BT1479" s="4"/>
      <c r="BU1479" s="4"/>
      <c r="BV1479" s="4"/>
      <c r="BW1479" s="4"/>
      <c r="BX1479" s="4"/>
      <c r="BY1479" s="4"/>
      <c r="BZ1479" s="4"/>
      <c r="CA1479" s="4"/>
      <c r="CB1479" s="4"/>
      <c r="CC1479" s="4"/>
      <c r="CD1479" s="4"/>
      <c r="CE1479" s="4"/>
      <c r="CF1479" s="4"/>
      <c r="CG1479" s="4"/>
      <c r="CH1479" s="4"/>
      <c r="CI1479" s="4"/>
      <c r="CJ1479" s="4"/>
      <c r="CK1479" s="4"/>
      <c r="CL1479" s="4"/>
      <c r="CM1479" s="4"/>
      <c r="CN1479" s="4"/>
      <c r="CO1479" s="4"/>
      <c r="CP1479" s="4"/>
      <c r="CQ1479" s="4"/>
      <c r="CR1479" s="4"/>
      <c r="CS1479" s="4"/>
      <c r="CT1479" s="4"/>
      <c r="CU1479" s="4"/>
      <c r="CV1479" s="4"/>
    </row>
    <row r="1480" spans="1:100" ht="21" customHeight="1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10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4"/>
      <c r="AO1480" s="4"/>
      <c r="AP1480" s="4"/>
      <c r="AQ1480" s="4"/>
      <c r="AR1480" s="4"/>
      <c r="AS1480" s="4"/>
      <c r="AT1480" s="4"/>
      <c r="AU1480" s="4"/>
      <c r="AV1480" s="4"/>
      <c r="AW1480" s="4"/>
      <c r="AX1480" s="4"/>
      <c r="AY1480" s="4"/>
      <c r="AZ1480" s="4"/>
      <c r="BA1480" s="4"/>
      <c r="BB1480" s="4"/>
      <c r="BC1480" s="4"/>
      <c r="BD1480" s="4"/>
      <c r="BE1480" s="4"/>
      <c r="BF1480" s="4"/>
      <c r="BG1480" s="4"/>
      <c r="BH1480" s="4"/>
      <c r="BI1480" s="4"/>
      <c r="BJ1480" s="4"/>
      <c r="BK1480" s="4"/>
      <c r="BL1480" s="4"/>
      <c r="BM1480" s="4"/>
      <c r="BN1480" s="4"/>
      <c r="BO1480" s="4"/>
      <c r="BP1480" s="4"/>
      <c r="BQ1480" s="4"/>
      <c r="BR1480" s="4"/>
      <c r="BS1480" s="4"/>
      <c r="BT1480" s="4"/>
      <c r="BU1480" s="4"/>
      <c r="BV1480" s="4"/>
      <c r="BW1480" s="4"/>
      <c r="BX1480" s="4"/>
      <c r="BY1480" s="4"/>
      <c r="BZ1480" s="4"/>
      <c r="CA1480" s="4"/>
      <c r="CB1480" s="4"/>
      <c r="CC1480" s="4"/>
      <c r="CD1480" s="4"/>
      <c r="CE1480" s="4"/>
      <c r="CF1480" s="4"/>
      <c r="CG1480" s="4"/>
      <c r="CH1480" s="4"/>
      <c r="CI1480" s="4"/>
      <c r="CJ1480" s="4"/>
      <c r="CK1480" s="4"/>
      <c r="CL1480" s="4"/>
      <c r="CM1480" s="4"/>
      <c r="CN1480" s="4"/>
      <c r="CO1480" s="4"/>
      <c r="CP1480" s="4"/>
      <c r="CQ1480" s="4"/>
      <c r="CR1480" s="4"/>
      <c r="CS1480" s="4"/>
      <c r="CT1480" s="4"/>
      <c r="CU1480" s="4"/>
      <c r="CV1480" s="4"/>
    </row>
    <row r="1481" spans="1:100" ht="21" customHeight="1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10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4"/>
      <c r="AO1481" s="4"/>
      <c r="AP1481" s="4"/>
      <c r="AQ1481" s="4"/>
      <c r="AR1481" s="4"/>
      <c r="AS1481" s="4"/>
      <c r="AT1481" s="4"/>
      <c r="AU1481" s="4"/>
      <c r="AV1481" s="4"/>
      <c r="AW1481" s="4"/>
      <c r="AX1481" s="4"/>
      <c r="AY1481" s="4"/>
      <c r="AZ1481" s="4"/>
      <c r="BA1481" s="4"/>
      <c r="BB1481" s="4"/>
      <c r="BC1481" s="4"/>
      <c r="BD1481" s="4"/>
      <c r="BE1481" s="4"/>
      <c r="BF1481" s="4"/>
      <c r="BG1481" s="4"/>
      <c r="BH1481" s="4"/>
      <c r="BI1481" s="4"/>
      <c r="BJ1481" s="4"/>
      <c r="BK1481" s="4"/>
      <c r="BL1481" s="4"/>
      <c r="BM1481" s="4"/>
      <c r="BN1481" s="4"/>
      <c r="BO1481" s="4"/>
      <c r="BP1481" s="4"/>
      <c r="BQ1481" s="4"/>
      <c r="BR1481" s="4"/>
      <c r="BS1481" s="4"/>
      <c r="BT1481" s="4"/>
      <c r="BU1481" s="4"/>
      <c r="BV1481" s="4"/>
      <c r="BW1481" s="4"/>
      <c r="BX1481" s="4"/>
      <c r="BY1481" s="4"/>
      <c r="BZ1481" s="4"/>
      <c r="CA1481" s="4"/>
      <c r="CB1481" s="4"/>
      <c r="CC1481" s="4"/>
      <c r="CD1481" s="4"/>
      <c r="CE1481" s="4"/>
      <c r="CF1481" s="4"/>
      <c r="CG1481" s="4"/>
      <c r="CH1481" s="4"/>
      <c r="CI1481" s="4"/>
      <c r="CJ1481" s="4"/>
      <c r="CK1481" s="4"/>
      <c r="CL1481" s="4"/>
      <c r="CM1481" s="4"/>
      <c r="CN1481" s="4"/>
      <c r="CO1481" s="4"/>
      <c r="CP1481" s="4"/>
      <c r="CQ1481" s="4"/>
      <c r="CR1481" s="4"/>
      <c r="CS1481" s="4"/>
      <c r="CT1481" s="4"/>
      <c r="CU1481" s="4"/>
      <c r="CV1481" s="4"/>
    </row>
    <row r="1482" spans="1:100" ht="21" customHeight="1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10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4"/>
      <c r="AO1482" s="4"/>
      <c r="AP1482" s="4"/>
      <c r="AQ1482" s="4"/>
      <c r="AR1482" s="4"/>
      <c r="AS1482" s="4"/>
      <c r="AT1482" s="4"/>
      <c r="AU1482" s="4"/>
      <c r="AV1482" s="4"/>
      <c r="AW1482" s="4"/>
      <c r="AX1482" s="4"/>
      <c r="AY1482" s="4"/>
      <c r="AZ1482" s="4"/>
      <c r="BA1482" s="4"/>
      <c r="BB1482" s="4"/>
      <c r="BC1482" s="4"/>
      <c r="BD1482" s="4"/>
      <c r="BE1482" s="4"/>
      <c r="BF1482" s="4"/>
      <c r="BG1482" s="4"/>
      <c r="BH1482" s="4"/>
      <c r="BI1482" s="4"/>
      <c r="BJ1482" s="4"/>
      <c r="BK1482" s="4"/>
      <c r="BL1482" s="4"/>
      <c r="BM1482" s="4"/>
      <c r="BN1482" s="4"/>
      <c r="BO1482" s="4"/>
      <c r="BP1482" s="4"/>
      <c r="BQ1482" s="4"/>
      <c r="BR1482" s="4"/>
      <c r="BS1482" s="4"/>
      <c r="BT1482" s="4"/>
      <c r="BU1482" s="4"/>
      <c r="BV1482" s="4"/>
      <c r="BW1482" s="4"/>
      <c r="BX1482" s="4"/>
      <c r="BY1482" s="4"/>
      <c r="BZ1482" s="4"/>
      <c r="CA1482" s="4"/>
      <c r="CB1482" s="4"/>
      <c r="CC1482" s="4"/>
      <c r="CD1482" s="4"/>
      <c r="CE1482" s="4"/>
      <c r="CF1482" s="4"/>
      <c r="CG1482" s="4"/>
      <c r="CH1482" s="4"/>
      <c r="CI1482" s="4"/>
      <c r="CJ1482" s="4"/>
      <c r="CK1482" s="4"/>
      <c r="CL1482" s="4"/>
      <c r="CM1482" s="4"/>
      <c r="CN1482" s="4"/>
      <c r="CO1482" s="4"/>
      <c r="CP1482" s="4"/>
      <c r="CQ1482" s="4"/>
      <c r="CR1482" s="4"/>
      <c r="CS1482" s="4"/>
      <c r="CT1482" s="4"/>
      <c r="CU1482" s="4"/>
      <c r="CV1482" s="4"/>
    </row>
    <row r="1483" spans="1:100" ht="21" customHeight="1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10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4"/>
      <c r="AO1483" s="4"/>
      <c r="AP1483" s="4"/>
      <c r="AQ1483" s="4"/>
      <c r="AR1483" s="4"/>
      <c r="AS1483" s="4"/>
      <c r="AT1483" s="4"/>
      <c r="AU1483" s="4"/>
      <c r="AV1483" s="4"/>
      <c r="AW1483" s="4"/>
      <c r="AX1483" s="4"/>
      <c r="AY1483" s="4"/>
      <c r="AZ1483" s="4"/>
      <c r="BA1483" s="4"/>
      <c r="BB1483" s="4"/>
      <c r="BC1483" s="4"/>
      <c r="BD1483" s="4"/>
      <c r="BE1483" s="4"/>
      <c r="BF1483" s="4"/>
      <c r="BG1483" s="4"/>
      <c r="BH1483" s="4"/>
      <c r="BI1483" s="4"/>
      <c r="BJ1483" s="4"/>
      <c r="BK1483" s="4"/>
      <c r="BL1483" s="4"/>
      <c r="BM1483" s="4"/>
      <c r="BN1483" s="4"/>
      <c r="BO1483" s="4"/>
      <c r="BP1483" s="4"/>
      <c r="BQ1483" s="4"/>
      <c r="BR1483" s="4"/>
      <c r="BS1483" s="4"/>
      <c r="BT1483" s="4"/>
      <c r="BU1483" s="4"/>
      <c r="BV1483" s="4"/>
      <c r="BW1483" s="4"/>
      <c r="BX1483" s="4"/>
      <c r="BY1483" s="4"/>
      <c r="BZ1483" s="4"/>
      <c r="CA1483" s="4"/>
      <c r="CB1483" s="4"/>
      <c r="CC1483" s="4"/>
      <c r="CD1483" s="4"/>
      <c r="CE1483" s="4"/>
      <c r="CF1483" s="4"/>
      <c r="CG1483" s="4"/>
      <c r="CH1483" s="4"/>
      <c r="CI1483" s="4"/>
      <c r="CJ1483" s="4"/>
      <c r="CK1483" s="4"/>
      <c r="CL1483" s="4"/>
      <c r="CM1483" s="4"/>
      <c r="CN1483" s="4"/>
      <c r="CO1483" s="4"/>
      <c r="CP1483" s="4"/>
      <c r="CQ1483" s="4"/>
      <c r="CR1483" s="4"/>
      <c r="CS1483" s="4"/>
      <c r="CT1483" s="4"/>
      <c r="CU1483" s="4"/>
      <c r="CV1483" s="4"/>
    </row>
    <row r="1484" spans="1:100" ht="21" customHeight="1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10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4"/>
      <c r="AO1484" s="4"/>
      <c r="AP1484" s="4"/>
      <c r="AQ1484" s="4"/>
      <c r="AR1484" s="4"/>
      <c r="AS1484" s="4"/>
      <c r="AT1484" s="4"/>
      <c r="AU1484" s="4"/>
      <c r="AV1484" s="4"/>
      <c r="AW1484" s="4"/>
      <c r="AX1484" s="4"/>
      <c r="AY1484" s="4"/>
      <c r="AZ1484" s="4"/>
      <c r="BA1484" s="4"/>
      <c r="BB1484" s="4"/>
      <c r="BC1484" s="4"/>
      <c r="BD1484" s="4"/>
      <c r="BE1484" s="4"/>
      <c r="BF1484" s="4"/>
      <c r="BG1484" s="4"/>
      <c r="BH1484" s="4"/>
      <c r="BI1484" s="4"/>
      <c r="BJ1484" s="4"/>
      <c r="BK1484" s="4"/>
      <c r="BL1484" s="4"/>
      <c r="BM1484" s="4"/>
      <c r="BN1484" s="4"/>
      <c r="BO1484" s="4"/>
      <c r="BP1484" s="4"/>
      <c r="BQ1484" s="4"/>
      <c r="BR1484" s="4"/>
      <c r="BS1484" s="4"/>
      <c r="BT1484" s="4"/>
      <c r="BU1484" s="4"/>
      <c r="BV1484" s="4"/>
      <c r="BW1484" s="4"/>
      <c r="BX1484" s="4"/>
      <c r="BY1484" s="4"/>
      <c r="BZ1484" s="4"/>
      <c r="CA1484" s="4"/>
      <c r="CB1484" s="4"/>
      <c r="CC1484" s="4"/>
      <c r="CD1484" s="4"/>
      <c r="CE1484" s="4"/>
      <c r="CF1484" s="4"/>
      <c r="CG1484" s="4"/>
      <c r="CH1484" s="4"/>
      <c r="CI1484" s="4"/>
      <c r="CJ1484" s="4"/>
      <c r="CK1484" s="4"/>
      <c r="CL1484" s="4"/>
      <c r="CM1484" s="4"/>
      <c r="CN1484" s="4"/>
      <c r="CO1484" s="4"/>
      <c r="CP1484" s="4"/>
      <c r="CQ1484" s="4"/>
      <c r="CR1484" s="4"/>
      <c r="CS1484" s="4"/>
      <c r="CT1484" s="4"/>
      <c r="CU1484" s="4"/>
      <c r="CV1484" s="4"/>
    </row>
    <row r="1485" spans="1:100" ht="21" customHeight="1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10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4"/>
      <c r="AO1485" s="4"/>
      <c r="AP1485" s="4"/>
      <c r="AQ1485" s="4"/>
      <c r="AR1485" s="4"/>
      <c r="AS1485" s="4"/>
      <c r="AT1485" s="4"/>
      <c r="AU1485" s="4"/>
      <c r="AV1485" s="4"/>
      <c r="AW1485" s="4"/>
      <c r="AX1485" s="4"/>
      <c r="AY1485" s="4"/>
      <c r="AZ1485" s="4"/>
      <c r="BA1485" s="4"/>
      <c r="BB1485" s="4"/>
      <c r="BC1485" s="4"/>
      <c r="BD1485" s="4"/>
      <c r="BE1485" s="4"/>
      <c r="BF1485" s="4"/>
      <c r="BG1485" s="4"/>
      <c r="BH1485" s="4"/>
      <c r="BI1485" s="4"/>
      <c r="BJ1485" s="4"/>
      <c r="BK1485" s="4"/>
      <c r="BL1485" s="4"/>
      <c r="BM1485" s="4"/>
      <c r="BN1485" s="4"/>
      <c r="BO1485" s="4"/>
      <c r="BP1485" s="4"/>
      <c r="BQ1485" s="4"/>
      <c r="BR1485" s="4"/>
      <c r="BS1485" s="4"/>
      <c r="BT1485" s="4"/>
      <c r="BU1485" s="4"/>
      <c r="BV1485" s="4"/>
      <c r="BW1485" s="4"/>
      <c r="BX1485" s="4"/>
      <c r="BY1485" s="4"/>
      <c r="BZ1485" s="4"/>
      <c r="CA1485" s="4"/>
      <c r="CB1485" s="4"/>
      <c r="CC1485" s="4"/>
      <c r="CD1485" s="4"/>
      <c r="CE1485" s="4"/>
      <c r="CF1485" s="4"/>
      <c r="CG1485" s="4"/>
      <c r="CH1485" s="4"/>
      <c r="CI1485" s="4"/>
      <c r="CJ1485" s="4"/>
      <c r="CK1485" s="4"/>
      <c r="CL1485" s="4"/>
      <c r="CM1485" s="4"/>
      <c r="CN1485" s="4"/>
      <c r="CO1485" s="4"/>
      <c r="CP1485" s="4"/>
      <c r="CQ1485" s="4"/>
      <c r="CR1485" s="4"/>
      <c r="CS1485" s="4"/>
      <c r="CT1485" s="4"/>
      <c r="CU1485" s="4"/>
      <c r="CV1485" s="4"/>
    </row>
    <row r="1486" spans="1:100" ht="21" customHeight="1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10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4"/>
      <c r="AO1486" s="4"/>
      <c r="AP1486" s="4"/>
      <c r="AQ1486" s="4"/>
      <c r="AR1486" s="4"/>
      <c r="AS1486" s="4"/>
      <c r="AT1486" s="4"/>
      <c r="AU1486" s="4"/>
      <c r="AV1486" s="4"/>
      <c r="AW1486" s="4"/>
      <c r="AX1486" s="4"/>
      <c r="AY1486" s="4"/>
      <c r="AZ1486" s="4"/>
      <c r="BA1486" s="4"/>
      <c r="BB1486" s="4"/>
      <c r="BC1486" s="4"/>
      <c r="BD1486" s="4"/>
      <c r="BE1486" s="4"/>
      <c r="BF1486" s="4"/>
      <c r="BG1486" s="4"/>
      <c r="BH1486" s="4"/>
      <c r="BI1486" s="4"/>
      <c r="BJ1486" s="4"/>
      <c r="BK1486" s="4"/>
      <c r="BL1486" s="4"/>
      <c r="BM1486" s="4"/>
      <c r="BN1486" s="4"/>
      <c r="BO1486" s="4"/>
      <c r="BP1486" s="4"/>
      <c r="BQ1486" s="4"/>
      <c r="BR1486" s="4"/>
      <c r="BS1486" s="4"/>
      <c r="BT1486" s="4"/>
      <c r="BU1486" s="4"/>
      <c r="BV1486" s="4"/>
      <c r="BW1486" s="4"/>
      <c r="BX1486" s="4"/>
      <c r="BY1486" s="4"/>
      <c r="BZ1486" s="4"/>
      <c r="CA1486" s="4"/>
      <c r="CB1486" s="4"/>
      <c r="CC1486" s="4"/>
      <c r="CD1486" s="4"/>
      <c r="CE1486" s="4"/>
      <c r="CF1486" s="4"/>
      <c r="CG1486" s="4"/>
      <c r="CH1486" s="4"/>
      <c r="CI1486" s="4"/>
      <c r="CJ1486" s="4"/>
      <c r="CK1486" s="4"/>
      <c r="CL1486" s="4"/>
      <c r="CM1486" s="4"/>
      <c r="CN1486" s="4"/>
      <c r="CO1486" s="4"/>
      <c r="CP1486" s="4"/>
      <c r="CQ1486" s="4"/>
      <c r="CR1486" s="4"/>
      <c r="CS1486" s="4"/>
      <c r="CT1486" s="4"/>
      <c r="CU1486" s="4"/>
      <c r="CV1486" s="4"/>
    </row>
    <row r="1487" spans="1:100" ht="21" customHeight="1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10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4"/>
      <c r="AO1487" s="4"/>
      <c r="AP1487" s="4"/>
      <c r="AQ1487" s="4"/>
      <c r="AR1487" s="4"/>
      <c r="AS1487" s="4"/>
      <c r="AT1487" s="4"/>
      <c r="AU1487" s="4"/>
      <c r="AV1487" s="4"/>
      <c r="AW1487" s="4"/>
      <c r="AX1487" s="4"/>
      <c r="AY1487" s="4"/>
      <c r="AZ1487" s="4"/>
      <c r="BA1487" s="4"/>
      <c r="BB1487" s="4"/>
      <c r="BC1487" s="4"/>
      <c r="BD1487" s="4"/>
      <c r="BE1487" s="4"/>
      <c r="BF1487" s="4"/>
      <c r="BG1487" s="4"/>
      <c r="BH1487" s="4"/>
      <c r="BI1487" s="4"/>
      <c r="BJ1487" s="4"/>
      <c r="BK1487" s="4"/>
      <c r="BL1487" s="4"/>
      <c r="BM1487" s="4"/>
      <c r="BN1487" s="4"/>
      <c r="BO1487" s="4"/>
      <c r="BP1487" s="4"/>
      <c r="BQ1487" s="4"/>
      <c r="BR1487" s="4"/>
      <c r="BS1487" s="4"/>
      <c r="BT1487" s="4"/>
      <c r="BU1487" s="4"/>
      <c r="BV1487" s="4"/>
      <c r="BW1487" s="4"/>
      <c r="BX1487" s="4"/>
      <c r="BY1487" s="4"/>
      <c r="BZ1487" s="4"/>
      <c r="CA1487" s="4"/>
      <c r="CB1487" s="4"/>
      <c r="CC1487" s="4"/>
      <c r="CD1487" s="4"/>
      <c r="CE1487" s="4"/>
      <c r="CF1487" s="4"/>
      <c r="CG1487" s="4"/>
      <c r="CH1487" s="4"/>
      <c r="CI1487" s="4"/>
      <c r="CJ1487" s="4"/>
      <c r="CK1487" s="4"/>
      <c r="CL1487" s="4"/>
      <c r="CM1487" s="4"/>
      <c r="CN1487" s="4"/>
      <c r="CO1487" s="4"/>
      <c r="CP1487" s="4"/>
      <c r="CQ1487" s="4"/>
      <c r="CR1487" s="4"/>
      <c r="CS1487" s="4"/>
      <c r="CT1487" s="4"/>
      <c r="CU1487" s="4"/>
      <c r="CV1487" s="4"/>
    </row>
    <row r="1488" spans="1:100" ht="21" customHeight="1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10"/>
      <c r="M1488" s="3"/>
      <c r="N1488" s="3"/>
      <c r="O1488" s="3"/>
      <c r="P1488" s="3"/>
      <c r="Q1488" s="3"/>
      <c r="R1488" s="3"/>
      <c r="S1488" s="3"/>
      <c r="T1488" s="3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  <c r="AV1488" s="4"/>
      <c r="AW1488" s="4"/>
      <c r="AX1488" s="4"/>
      <c r="AY1488" s="4"/>
      <c r="AZ1488" s="4"/>
      <c r="BA1488" s="4"/>
      <c r="BB1488" s="4"/>
      <c r="BC1488" s="4"/>
      <c r="BD1488" s="4"/>
      <c r="BE1488" s="4"/>
      <c r="BF1488" s="4"/>
      <c r="BG1488" s="4"/>
      <c r="BH1488" s="4"/>
      <c r="BI1488" s="4"/>
      <c r="BJ1488" s="4"/>
      <c r="BK1488" s="4"/>
      <c r="BL1488" s="4"/>
      <c r="BM1488" s="4"/>
      <c r="BN1488" s="4"/>
      <c r="BO1488" s="4"/>
      <c r="BP1488" s="4"/>
      <c r="BQ1488" s="4"/>
      <c r="BR1488" s="4"/>
      <c r="BS1488" s="4"/>
      <c r="BT1488" s="4"/>
      <c r="BU1488" s="4"/>
      <c r="BV1488" s="4"/>
      <c r="BW1488" s="4"/>
      <c r="BX1488" s="4"/>
      <c r="BY1488" s="4"/>
      <c r="BZ1488" s="4"/>
      <c r="CA1488" s="4"/>
      <c r="CB1488" s="4"/>
      <c r="CC1488" s="4"/>
      <c r="CD1488" s="4"/>
      <c r="CE1488" s="4"/>
      <c r="CF1488" s="4"/>
      <c r="CG1488" s="4"/>
      <c r="CH1488" s="4"/>
      <c r="CI1488" s="4"/>
      <c r="CJ1488" s="4"/>
      <c r="CK1488" s="4"/>
      <c r="CL1488" s="4"/>
      <c r="CM1488" s="4"/>
      <c r="CN1488" s="4"/>
      <c r="CO1488" s="4"/>
      <c r="CP1488" s="4"/>
      <c r="CQ1488" s="4"/>
      <c r="CR1488" s="4"/>
      <c r="CS1488" s="4"/>
      <c r="CT1488" s="4"/>
      <c r="CU1488" s="4"/>
      <c r="CV1488" s="4"/>
    </row>
    <row r="1489" spans="1:100" ht="21" customHeight="1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10"/>
      <c r="M1489" s="3"/>
      <c r="N1489" s="3"/>
      <c r="O1489" s="3"/>
      <c r="P1489" s="3"/>
      <c r="Q1489" s="3"/>
      <c r="R1489" s="3"/>
      <c r="S1489" s="3"/>
      <c r="T1489" s="3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  <c r="AV1489" s="4"/>
      <c r="AW1489" s="4"/>
      <c r="AX1489" s="4"/>
      <c r="AY1489" s="4"/>
      <c r="AZ1489" s="4"/>
      <c r="BA1489" s="4"/>
      <c r="BB1489" s="4"/>
      <c r="BC1489" s="4"/>
      <c r="BD1489" s="4"/>
      <c r="BE1489" s="4"/>
      <c r="BF1489" s="4"/>
      <c r="BG1489" s="4"/>
      <c r="BH1489" s="4"/>
      <c r="BI1489" s="4"/>
      <c r="BJ1489" s="4"/>
      <c r="BK1489" s="4"/>
      <c r="BL1489" s="4"/>
      <c r="BM1489" s="4"/>
      <c r="BN1489" s="4"/>
      <c r="BO1489" s="4"/>
      <c r="BP1489" s="4"/>
      <c r="BQ1489" s="4"/>
      <c r="BR1489" s="4"/>
      <c r="BS1489" s="4"/>
      <c r="BT1489" s="4"/>
      <c r="BU1489" s="4"/>
      <c r="BV1489" s="4"/>
      <c r="BW1489" s="4"/>
      <c r="BX1489" s="4"/>
      <c r="BY1489" s="4"/>
      <c r="BZ1489" s="4"/>
      <c r="CA1489" s="4"/>
      <c r="CB1489" s="4"/>
      <c r="CC1489" s="4"/>
      <c r="CD1489" s="4"/>
      <c r="CE1489" s="4"/>
      <c r="CF1489" s="4"/>
      <c r="CG1489" s="4"/>
      <c r="CH1489" s="4"/>
      <c r="CI1489" s="4"/>
      <c r="CJ1489" s="4"/>
      <c r="CK1489" s="4"/>
      <c r="CL1489" s="4"/>
      <c r="CM1489" s="4"/>
      <c r="CN1489" s="4"/>
      <c r="CO1489" s="4"/>
      <c r="CP1489" s="4"/>
      <c r="CQ1489" s="4"/>
      <c r="CR1489" s="4"/>
      <c r="CS1489" s="4"/>
      <c r="CT1489" s="4"/>
      <c r="CU1489" s="4"/>
      <c r="CV1489" s="4"/>
    </row>
    <row r="1490" spans="1:100" ht="21" customHeight="1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10"/>
      <c r="M1490" s="3"/>
      <c r="N1490" s="3"/>
      <c r="O1490" s="3"/>
      <c r="P1490" s="3"/>
      <c r="Q1490" s="3"/>
      <c r="R1490" s="3"/>
      <c r="S1490" s="3"/>
      <c r="T1490" s="3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  <c r="AV1490" s="4"/>
      <c r="AW1490" s="4"/>
      <c r="AX1490" s="4"/>
      <c r="AY1490" s="4"/>
      <c r="AZ1490" s="4"/>
      <c r="BA1490" s="4"/>
      <c r="BB1490" s="4"/>
      <c r="BC1490" s="4"/>
      <c r="BD1490" s="4"/>
      <c r="BE1490" s="4"/>
      <c r="BF1490" s="4"/>
      <c r="BG1490" s="4"/>
      <c r="BH1490" s="4"/>
      <c r="BI1490" s="4"/>
      <c r="BJ1490" s="4"/>
      <c r="BK1490" s="4"/>
      <c r="BL1490" s="4"/>
      <c r="BM1490" s="4"/>
      <c r="BN1490" s="4"/>
      <c r="BO1490" s="4"/>
      <c r="BP1490" s="4"/>
      <c r="BQ1490" s="4"/>
      <c r="BR1490" s="4"/>
      <c r="BS1490" s="4"/>
      <c r="BT1490" s="4"/>
      <c r="BU1490" s="4"/>
      <c r="BV1490" s="4"/>
      <c r="BW1490" s="4"/>
      <c r="BX1490" s="4"/>
      <c r="BY1490" s="4"/>
      <c r="BZ1490" s="4"/>
      <c r="CA1490" s="4"/>
      <c r="CB1490" s="4"/>
      <c r="CC1490" s="4"/>
      <c r="CD1490" s="4"/>
      <c r="CE1490" s="4"/>
      <c r="CF1490" s="4"/>
      <c r="CG1490" s="4"/>
      <c r="CH1490" s="4"/>
      <c r="CI1490" s="4"/>
      <c r="CJ1490" s="4"/>
      <c r="CK1490" s="4"/>
      <c r="CL1490" s="4"/>
      <c r="CM1490" s="4"/>
      <c r="CN1490" s="4"/>
      <c r="CO1490" s="4"/>
      <c r="CP1490" s="4"/>
      <c r="CQ1490" s="4"/>
      <c r="CR1490" s="4"/>
      <c r="CS1490" s="4"/>
      <c r="CT1490" s="4"/>
      <c r="CU1490" s="4"/>
      <c r="CV1490" s="4"/>
    </row>
    <row r="1491" spans="1:100" ht="21" customHeight="1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10"/>
      <c r="M1491" s="3"/>
      <c r="N1491" s="3"/>
      <c r="O1491" s="3"/>
      <c r="P1491" s="3"/>
      <c r="Q1491" s="3"/>
      <c r="R1491" s="3"/>
      <c r="S1491" s="3"/>
      <c r="T1491" s="3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  <c r="AX1491" s="4"/>
      <c r="AY1491" s="4"/>
      <c r="AZ1491" s="4"/>
      <c r="BA1491" s="4"/>
      <c r="BB1491" s="4"/>
      <c r="BC1491" s="4"/>
      <c r="BD1491" s="4"/>
      <c r="BE1491" s="4"/>
      <c r="BF1491" s="4"/>
      <c r="BG1491" s="4"/>
      <c r="BH1491" s="4"/>
      <c r="BI1491" s="4"/>
      <c r="BJ1491" s="4"/>
      <c r="BK1491" s="4"/>
      <c r="BL1491" s="4"/>
      <c r="BM1491" s="4"/>
      <c r="BN1491" s="4"/>
      <c r="BO1491" s="4"/>
      <c r="BP1491" s="4"/>
      <c r="BQ1491" s="4"/>
      <c r="BR1491" s="4"/>
      <c r="BS1491" s="4"/>
      <c r="BT1491" s="4"/>
      <c r="BU1491" s="4"/>
      <c r="BV1491" s="4"/>
      <c r="BW1491" s="4"/>
      <c r="BX1491" s="4"/>
      <c r="BY1491" s="4"/>
      <c r="BZ1491" s="4"/>
      <c r="CA1491" s="4"/>
      <c r="CB1491" s="4"/>
      <c r="CC1491" s="4"/>
      <c r="CD1491" s="4"/>
      <c r="CE1491" s="4"/>
      <c r="CF1491" s="4"/>
      <c r="CG1491" s="4"/>
      <c r="CH1491" s="4"/>
      <c r="CI1491" s="4"/>
      <c r="CJ1491" s="4"/>
      <c r="CK1491" s="4"/>
      <c r="CL1491" s="4"/>
      <c r="CM1491" s="4"/>
      <c r="CN1491" s="4"/>
      <c r="CO1491" s="4"/>
      <c r="CP1491" s="4"/>
      <c r="CQ1491" s="4"/>
      <c r="CR1491" s="4"/>
      <c r="CS1491" s="4"/>
      <c r="CT1491" s="4"/>
      <c r="CU1491" s="4"/>
      <c r="CV1491" s="4"/>
    </row>
    <row r="1492" spans="1:100" ht="21" customHeight="1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10"/>
      <c r="M1492" s="3"/>
      <c r="N1492" s="3"/>
      <c r="O1492" s="3"/>
      <c r="P1492" s="3"/>
      <c r="Q1492" s="3"/>
      <c r="R1492" s="3"/>
      <c r="S1492" s="3"/>
      <c r="T1492" s="3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  <c r="AV1492" s="4"/>
      <c r="AW1492" s="4"/>
      <c r="AX1492" s="4"/>
      <c r="AY1492" s="4"/>
      <c r="AZ1492" s="4"/>
      <c r="BA1492" s="4"/>
      <c r="BB1492" s="4"/>
      <c r="BC1492" s="4"/>
      <c r="BD1492" s="4"/>
      <c r="BE1492" s="4"/>
      <c r="BF1492" s="4"/>
      <c r="BG1492" s="4"/>
      <c r="BH1492" s="4"/>
      <c r="BI1492" s="4"/>
      <c r="BJ1492" s="4"/>
      <c r="BK1492" s="4"/>
      <c r="BL1492" s="4"/>
      <c r="BM1492" s="4"/>
      <c r="BN1492" s="4"/>
      <c r="BO1492" s="4"/>
      <c r="BP1492" s="4"/>
      <c r="BQ1492" s="4"/>
      <c r="BR1492" s="4"/>
      <c r="BS1492" s="4"/>
      <c r="BT1492" s="4"/>
      <c r="BU1492" s="4"/>
      <c r="BV1492" s="4"/>
      <c r="BW1492" s="4"/>
      <c r="BX1492" s="4"/>
      <c r="BY1492" s="4"/>
      <c r="BZ1492" s="4"/>
      <c r="CA1492" s="4"/>
      <c r="CB1492" s="4"/>
      <c r="CC1492" s="4"/>
      <c r="CD1492" s="4"/>
      <c r="CE1492" s="4"/>
      <c r="CF1492" s="4"/>
      <c r="CG1492" s="4"/>
      <c r="CH1492" s="4"/>
      <c r="CI1492" s="4"/>
      <c r="CJ1492" s="4"/>
      <c r="CK1492" s="4"/>
      <c r="CL1492" s="4"/>
      <c r="CM1492" s="4"/>
      <c r="CN1492" s="4"/>
      <c r="CO1492" s="4"/>
      <c r="CP1492" s="4"/>
      <c r="CQ1492" s="4"/>
      <c r="CR1492" s="4"/>
      <c r="CS1492" s="4"/>
      <c r="CT1492" s="4"/>
      <c r="CU1492" s="4"/>
      <c r="CV1492" s="4"/>
    </row>
    <row r="1493" spans="1:100" ht="21" customHeight="1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10"/>
      <c r="M1493" s="3"/>
      <c r="N1493" s="3"/>
      <c r="O1493" s="3"/>
      <c r="P1493" s="3"/>
      <c r="Q1493" s="3"/>
      <c r="R1493" s="3"/>
      <c r="S1493" s="3"/>
      <c r="T1493" s="3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  <c r="AV1493" s="4"/>
      <c r="AW1493" s="4"/>
      <c r="AX1493" s="4"/>
      <c r="AY1493" s="4"/>
      <c r="AZ1493" s="4"/>
      <c r="BA1493" s="4"/>
      <c r="BB1493" s="4"/>
      <c r="BC1493" s="4"/>
      <c r="BD1493" s="4"/>
      <c r="BE1493" s="4"/>
      <c r="BF1493" s="4"/>
      <c r="BG1493" s="4"/>
      <c r="BH1493" s="4"/>
      <c r="BI1493" s="4"/>
      <c r="BJ1493" s="4"/>
      <c r="BK1493" s="4"/>
      <c r="BL1493" s="4"/>
      <c r="BM1493" s="4"/>
      <c r="BN1493" s="4"/>
      <c r="BO1493" s="4"/>
      <c r="BP1493" s="4"/>
      <c r="BQ1493" s="4"/>
      <c r="BR1493" s="4"/>
      <c r="BS1493" s="4"/>
      <c r="BT1493" s="4"/>
      <c r="BU1493" s="4"/>
      <c r="BV1493" s="4"/>
      <c r="BW1493" s="4"/>
      <c r="BX1493" s="4"/>
      <c r="BY1493" s="4"/>
      <c r="BZ1493" s="4"/>
      <c r="CA1493" s="4"/>
      <c r="CB1493" s="4"/>
      <c r="CC1493" s="4"/>
      <c r="CD1493" s="4"/>
      <c r="CE1493" s="4"/>
      <c r="CF1493" s="4"/>
      <c r="CG1493" s="4"/>
      <c r="CH1493" s="4"/>
      <c r="CI1493" s="4"/>
      <c r="CJ1493" s="4"/>
      <c r="CK1493" s="4"/>
      <c r="CL1493" s="4"/>
      <c r="CM1493" s="4"/>
      <c r="CN1493" s="4"/>
      <c r="CO1493" s="4"/>
      <c r="CP1493" s="4"/>
      <c r="CQ1493" s="4"/>
      <c r="CR1493" s="4"/>
      <c r="CS1493" s="4"/>
      <c r="CT1493" s="4"/>
      <c r="CU1493" s="4"/>
      <c r="CV1493" s="4"/>
    </row>
    <row r="1494" spans="1:100" ht="21" customHeight="1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10"/>
      <c r="M1494" s="3"/>
      <c r="N1494" s="3"/>
      <c r="O1494" s="3"/>
      <c r="P1494" s="3"/>
      <c r="Q1494" s="3"/>
      <c r="R1494" s="3"/>
      <c r="S1494" s="3"/>
      <c r="T1494" s="3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  <c r="AV1494" s="4"/>
      <c r="AW1494" s="4"/>
      <c r="AX1494" s="4"/>
      <c r="AY1494" s="4"/>
      <c r="AZ1494" s="4"/>
      <c r="BA1494" s="4"/>
      <c r="BB1494" s="4"/>
      <c r="BC1494" s="4"/>
      <c r="BD1494" s="4"/>
      <c r="BE1494" s="4"/>
      <c r="BF1494" s="4"/>
      <c r="BG1494" s="4"/>
      <c r="BH1494" s="4"/>
      <c r="BI1494" s="4"/>
      <c r="BJ1494" s="4"/>
      <c r="BK1494" s="4"/>
      <c r="BL1494" s="4"/>
      <c r="BM1494" s="4"/>
      <c r="BN1494" s="4"/>
      <c r="BO1494" s="4"/>
      <c r="BP1494" s="4"/>
      <c r="BQ1494" s="4"/>
      <c r="BR1494" s="4"/>
      <c r="BS1494" s="4"/>
      <c r="BT1494" s="4"/>
      <c r="BU1494" s="4"/>
      <c r="BV1494" s="4"/>
      <c r="BW1494" s="4"/>
      <c r="BX1494" s="4"/>
      <c r="BY1494" s="4"/>
      <c r="BZ1494" s="4"/>
      <c r="CA1494" s="4"/>
      <c r="CB1494" s="4"/>
      <c r="CC1494" s="4"/>
      <c r="CD1494" s="4"/>
      <c r="CE1494" s="4"/>
      <c r="CF1494" s="4"/>
      <c r="CG1494" s="4"/>
      <c r="CH1494" s="4"/>
      <c r="CI1494" s="4"/>
      <c r="CJ1494" s="4"/>
      <c r="CK1494" s="4"/>
      <c r="CL1494" s="4"/>
      <c r="CM1494" s="4"/>
      <c r="CN1494" s="4"/>
      <c r="CO1494" s="4"/>
      <c r="CP1494" s="4"/>
      <c r="CQ1494" s="4"/>
      <c r="CR1494" s="4"/>
      <c r="CS1494" s="4"/>
      <c r="CT1494" s="4"/>
      <c r="CU1494" s="4"/>
      <c r="CV1494" s="4"/>
    </row>
    <row r="1495" spans="1:100" ht="21" customHeight="1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10"/>
      <c r="M1495" s="3"/>
      <c r="N1495" s="3"/>
      <c r="O1495" s="3"/>
      <c r="P1495" s="3"/>
      <c r="Q1495" s="3"/>
      <c r="R1495" s="3"/>
      <c r="S1495" s="3"/>
      <c r="T1495" s="3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  <c r="AV1495" s="4"/>
      <c r="AW1495" s="4"/>
      <c r="AX1495" s="4"/>
      <c r="AY1495" s="4"/>
      <c r="AZ1495" s="4"/>
      <c r="BA1495" s="4"/>
      <c r="BB1495" s="4"/>
      <c r="BC1495" s="4"/>
      <c r="BD1495" s="4"/>
      <c r="BE1495" s="4"/>
      <c r="BF1495" s="4"/>
      <c r="BG1495" s="4"/>
      <c r="BH1495" s="4"/>
      <c r="BI1495" s="4"/>
      <c r="BJ1495" s="4"/>
      <c r="BK1495" s="4"/>
      <c r="BL1495" s="4"/>
      <c r="BM1495" s="4"/>
      <c r="BN1495" s="4"/>
      <c r="BO1495" s="4"/>
      <c r="BP1495" s="4"/>
      <c r="BQ1495" s="4"/>
      <c r="BR1495" s="4"/>
      <c r="BS1495" s="4"/>
      <c r="BT1495" s="4"/>
      <c r="BU1495" s="4"/>
      <c r="BV1495" s="4"/>
      <c r="BW1495" s="4"/>
      <c r="BX1495" s="4"/>
      <c r="BY1495" s="4"/>
      <c r="BZ1495" s="4"/>
      <c r="CA1495" s="4"/>
      <c r="CB1495" s="4"/>
      <c r="CC1495" s="4"/>
      <c r="CD1495" s="4"/>
      <c r="CE1495" s="4"/>
      <c r="CF1495" s="4"/>
      <c r="CG1495" s="4"/>
      <c r="CH1495" s="4"/>
      <c r="CI1495" s="4"/>
      <c r="CJ1495" s="4"/>
      <c r="CK1495" s="4"/>
      <c r="CL1495" s="4"/>
      <c r="CM1495" s="4"/>
      <c r="CN1495" s="4"/>
      <c r="CO1495" s="4"/>
      <c r="CP1495" s="4"/>
      <c r="CQ1495" s="4"/>
      <c r="CR1495" s="4"/>
      <c r="CS1495" s="4"/>
      <c r="CT1495" s="4"/>
      <c r="CU1495" s="4"/>
      <c r="CV1495" s="4"/>
    </row>
    <row r="1496" spans="1:100" ht="21" customHeight="1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10"/>
      <c r="M1496" s="3"/>
      <c r="N1496" s="3"/>
      <c r="O1496" s="3"/>
      <c r="P1496" s="3"/>
      <c r="Q1496" s="3"/>
      <c r="R1496" s="3"/>
      <c r="S1496" s="3"/>
      <c r="T1496" s="3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  <c r="AV1496" s="4"/>
      <c r="AW1496" s="4"/>
      <c r="AX1496" s="4"/>
      <c r="AY1496" s="4"/>
      <c r="AZ1496" s="4"/>
      <c r="BA1496" s="4"/>
      <c r="BB1496" s="4"/>
      <c r="BC1496" s="4"/>
      <c r="BD1496" s="4"/>
      <c r="BE1496" s="4"/>
      <c r="BF1496" s="4"/>
      <c r="BG1496" s="4"/>
      <c r="BH1496" s="4"/>
      <c r="BI1496" s="4"/>
      <c r="BJ1496" s="4"/>
      <c r="BK1496" s="4"/>
      <c r="BL1496" s="4"/>
      <c r="BM1496" s="4"/>
      <c r="BN1496" s="4"/>
      <c r="BO1496" s="4"/>
      <c r="BP1496" s="4"/>
      <c r="BQ1496" s="4"/>
      <c r="BR1496" s="4"/>
      <c r="BS1496" s="4"/>
      <c r="BT1496" s="4"/>
      <c r="BU1496" s="4"/>
      <c r="BV1496" s="4"/>
      <c r="BW1496" s="4"/>
      <c r="BX1496" s="4"/>
      <c r="BY1496" s="4"/>
      <c r="BZ1496" s="4"/>
      <c r="CA1496" s="4"/>
      <c r="CB1496" s="4"/>
      <c r="CC1496" s="4"/>
      <c r="CD1496" s="4"/>
      <c r="CE1496" s="4"/>
      <c r="CF1496" s="4"/>
      <c r="CG1496" s="4"/>
      <c r="CH1496" s="4"/>
      <c r="CI1496" s="4"/>
      <c r="CJ1496" s="4"/>
      <c r="CK1496" s="4"/>
      <c r="CL1496" s="4"/>
      <c r="CM1496" s="4"/>
      <c r="CN1496" s="4"/>
      <c r="CO1496" s="4"/>
      <c r="CP1496" s="4"/>
      <c r="CQ1496" s="4"/>
      <c r="CR1496" s="4"/>
      <c r="CS1496" s="4"/>
      <c r="CT1496" s="4"/>
      <c r="CU1496" s="4"/>
      <c r="CV1496" s="4"/>
    </row>
    <row r="1497" spans="1:100" ht="21" customHeight="1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10"/>
      <c r="M1497" s="3"/>
      <c r="N1497" s="3"/>
      <c r="O1497" s="3"/>
      <c r="P1497" s="3"/>
      <c r="Q1497" s="3"/>
      <c r="R1497" s="3"/>
      <c r="S1497" s="3"/>
      <c r="T1497" s="3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  <c r="AV1497" s="4"/>
      <c r="AW1497" s="4"/>
      <c r="AX1497" s="4"/>
      <c r="AY1497" s="4"/>
      <c r="AZ1497" s="4"/>
      <c r="BA1497" s="4"/>
      <c r="BB1497" s="4"/>
      <c r="BC1497" s="4"/>
      <c r="BD1497" s="4"/>
      <c r="BE1497" s="4"/>
      <c r="BF1497" s="4"/>
      <c r="BG1497" s="4"/>
      <c r="BH1497" s="4"/>
      <c r="BI1497" s="4"/>
      <c r="BJ1497" s="4"/>
      <c r="BK1497" s="4"/>
      <c r="BL1497" s="4"/>
      <c r="BM1497" s="4"/>
      <c r="BN1497" s="4"/>
      <c r="BO1497" s="4"/>
      <c r="BP1497" s="4"/>
      <c r="BQ1497" s="4"/>
      <c r="BR1497" s="4"/>
      <c r="BS1497" s="4"/>
      <c r="BT1497" s="4"/>
      <c r="BU1497" s="4"/>
      <c r="BV1497" s="4"/>
      <c r="BW1497" s="4"/>
      <c r="BX1497" s="4"/>
      <c r="BY1497" s="4"/>
      <c r="BZ1497" s="4"/>
      <c r="CA1497" s="4"/>
      <c r="CB1497" s="4"/>
      <c r="CC1497" s="4"/>
      <c r="CD1497" s="4"/>
      <c r="CE1497" s="4"/>
      <c r="CF1497" s="4"/>
      <c r="CG1497" s="4"/>
      <c r="CH1497" s="4"/>
      <c r="CI1497" s="4"/>
      <c r="CJ1497" s="4"/>
      <c r="CK1497" s="4"/>
      <c r="CL1497" s="4"/>
      <c r="CM1497" s="4"/>
      <c r="CN1497" s="4"/>
      <c r="CO1497" s="4"/>
      <c r="CP1497" s="4"/>
      <c r="CQ1497" s="4"/>
      <c r="CR1497" s="4"/>
      <c r="CS1497" s="4"/>
      <c r="CT1497" s="4"/>
      <c r="CU1497" s="4"/>
      <c r="CV1497" s="4"/>
    </row>
    <row r="1498" spans="1:100" ht="21" customHeight="1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10"/>
      <c r="M1498" s="3"/>
      <c r="N1498" s="3"/>
      <c r="O1498" s="3"/>
      <c r="P1498" s="3"/>
      <c r="Q1498" s="3"/>
      <c r="R1498" s="3"/>
      <c r="S1498" s="3"/>
      <c r="T1498" s="3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  <c r="AI1498" s="4"/>
      <c r="AJ1498" s="4"/>
      <c r="AK1498" s="4"/>
      <c r="AL1498" s="4"/>
      <c r="AM1498" s="4"/>
      <c r="AN1498" s="4"/>
      <c r="AO1498" s="4"/>
      <c r="AP1498" s="4"/>
      <c r="AQ1498" s="4"/>
      <c r="AR1498" s="4"/>
      <c r="AS1498" s="4"/>
      <c r="AT1498" s="4"/>
      <c r="AU1498" s="4"/>
      <c r="AV1498" s="4"/>
      <c r="AW1498" s="4"/>
      <c r="AX1498" s="4"/>
      <c r="AY1498" s="4"/>
      <c r="AZ1498" s="4"/>
      <c r="BA1498" s="4"/>
      <c r="BB1498" s="4"/>
      <c r="BC1498" s="4"/>
      <c r="BD1498" s="4"/>
      <c r="BE1498" s="4"/>
      <c r="BF1498" s="4"/>
      <c r="BG1498" s="4"/>
      <c r="BH1498" s="4"/>
      <c r="BI1498" s="4"/>
      <c r="BJ1498" s="4"/>
      <c r="BK1498" s="4"/>
      <c r="BL1498" s="4"/>
      <c r="BM1498" s="4"/>
      <c r="BN1498" s="4"/>
      <c r="BO1498" s="4"/>
      <c r="BP1498" s="4"/>
      <c r="BQ1498" s="4"/>
      <c r="BR1498" s="4"/>
      <c r="BS1498" s="4"/>
      <c r="BT1498" s="4"/>
      <c r="BU1498" s="4"/>
      <c r="BV1498" s="4"/>
      <c r="BW1498" s="4"/>
      <c r="BX1498" s="4"/>
      <c r="BY1498" s="4"/>
      <c r="BZ1498" s="4"/>
      <c r="CA1498" s="4"/>
      <c r="CB1498" s="4"/>
      <c r="CC1498" s="4"/>
      <c r="CD1498" s="4"/>
      <c r="CE1498" s="4"/>
      <c r="CF1498" s="4"/>
      <c r="CG1498" s="4"/>
      <c r="CH1498" s="4"/>
      <c r="CI1498" s="4"/>
      <c r="CJ1498" s="4"/>
      <c r="CK1498" s="4"/>
      <c r="CL1498" s="4"/>
      <c r="CM1498" s="4"/>
      <c r="CN1498" s="4"/>
      <c r="CO1498" s="4"/>
      <c r="CP1498" s="4"/>
      <c r="CQ1498" s="4"/>
      <c r="CR1498" s="4"/>
      <c r="CS1498" s="4"/>
      <c r="CT1498" s="4"/>
      <c r="CU1498" s="4"/>
      <c r="CV1498" s="4"/>
    </row>
    <row r="1499" spans="1:100" ht="21" customHeight="1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10"/>
      <c r="M1499" s="3"/>
      <c r="N1499" s="3"/>
      <c r="O1499" s="3"/>
      <c r="P1499" s="3"/>
      <c r="Q1499" s="3"/>
      <c r="R1499" s="3"/>
      <c r="S1499" s="3"/>
      <c r="T1499" s="3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  <c r="AI1499" s="4"/>
      <c r="AJ1499" s="4"/>
      <c r="AK1499" s="4"/>
      <c r="AL1499" s="4"/>
      <c r="AM1499" s="4"/>
      <c r="AN1499" s="4"/>
      <c r="AO1499" s="4"/>
      <c r="AP1499" s="4"/>
      <c r="AQ1499" s="4"/>
      <c r="AR1499" s="4"/>
      <c r="AS1499" s="4"/>
      <c r="AT1499" s="4"/>
      <c r="AU1499" s="4"/>
      <c r="AV1499" s="4"/>
      <c r="AW1499" s="4"/>
      <c r="AX1499" s="4"/>
      <c r="AY1499" s="4"/>
      <c r="AZ1499" s="4"/>
      <c r="BA1499" s="4"/>
      <c r="BB1499" s="4"/>
      <c r="BC1499" s="4"/>
      <c r="BD1499" s="4"/>
      <c r="BE1499" s="4"/>
      <c r="BF1499" s="4"/>
      <c r="BG1499" s="4"/>
      <c r="BH1499" s="4"/>
      <c r="BI1499" s="4"/>
      <c r="BJ1499" s="4"/>
      <c r="BK1499" s="4"/>
      <c r="BL1499" s="4"/>
      <c r="BM1499" s="4"/>
      <c r="BN1499" s="4"/>
      <c r="BO1499" s="4"/>
      <c r="BP1499" s="4"/>
      <c r="BQ1499" s="4"/>
      <c r="BR1499" s="4"/>
      <c r="BS1499" s="4"/>
      <c r="BT1499" s="4"/>
      <c r="BU1499" s="4"/>
      <c r="BV1499" s="4"/>
      <c r="BW1499" s="4"/>
      <c r="BX1499" s="4"/>
      <c r="BY1499" s="4"/>
      <c r="BZ1499" s="4"/>
      <c r="CA1499" s="4"/>
      <c r="CB1499" s="4"/>
      <c r="CC1499" s="4"/>
      <c r="CD1499" s="4"/>
      <c r="CE1499" s="4"/>
      <c r="CF1499" s="4"/>
      <c r="CG1499" s="4"/>
      <c r="CH1499" s="4"/>
      <c r="CI1499" s="4"/>
      <c r="CJ1499" s="4"/>
      <c r="CK1499" s="4"/>
      <c r="CL1499" s="4"/>
      <c r="CM1499" s="4"/>
      <c r="CN1499" s="4"/>
      <c r="CO1499" s="4"/>
      <c r="CP1499" s="4"/>
      <c r="CQ1499" s="4"/>
      <c r="CR1499" s="4"/>
      <c r="CS1499" s="4"/>
      <c r="CT1499" s="4"/>
      <c r="CU1499" s="4"/>
      <c r="CV1499" s="4"/>
    </row>
    <row r="1500" spans="1:100" ht="21" customHeight="1" x14ac:dyDescent="0.3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10"/>
      <c r="M1500" s="3"/>
      <c r="N1500" s="3"/>
      <c r="O1500" s="3"/>
      <c r="P1500" s="3"/>
      <c r="Q1500" s="3"/>
      <c r="R1500" s="3"/>
      <c r="S1500" s="3"/>
      <c r="T1500" s="3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  <c r="AI1500" s="4"/>
      <c r="AJ1500" s="4"/>
      <c r="AK1500" s="4"/>
      <c r="AL1500" s="4"/>
      <c r="AM1500" s="4"/>
      <c r="AN1500" s="4"/>
      <c r="AO1500" s="4"/>
      <c r="AP1500" s="4"/>
      <c r="AQ1500" s="4"/>
      <c r="AR1500" s="4"/>
      <c r="AS1500" s="4"/>
      <c r="AT1500" s="4"/>
      <c r="AU1500" s="4"/>
      <c r="AV1500" s="4"/>
      <c r="AW1500" s="4"/>
      <c r="AX1500" s="4"/>
      <c r="AY1500" s="4"/>
      <c r="AZ1500" s="4"/>
      <c r="BA1500" s="4"/>
      <c r="BB1500" s="4"/>
      <c r="BC1500" s="4"/>
      <c r="BD1500" s="4"/>
      <c r="BE1500" s="4"/>
      <c r="BF1500" s="4"/>
      <c r="BG1500" s="4"/>
      <c r="BH1500" s="4"/>
      <c r="BI1500" s="4"/>
      <c r="BJ1500" s="4"/>
      <c r="BK1500" s="4"/>
      <c r="BL1500" s="4"/>
      <c r="BM1500" s="4"/>
      <c r="BN1500" s="4"/>
      <c r="BO1500" s="4"/>
      <c r="BP1500" s="4"/>
      <c r="BQ1500" s="4"/>
      <c r="BR1500" s="4"/>
      <c r="BS1500" s="4"/>
      <c r="BT1500" s="4"/>
      <c r="BU1500" s="4"/>
      <c r="BV1500" s="4"/>
      <c r="BW1500" s="4"/>
      <c r="BX1500" s="4"/>
      <c r="BY1500" s="4"/>
      <c r="BZ1500" s="4"/>
      <c r="CA1500" s="4"/>
      <c r="CB1500" s="4"/>
      <c r="CC1500" s="4"/>
      <c r="CD1500" s="4"/>
      <c r="CE1500" s="4"/>
      <c r="CF1500" s="4"/>
      <c r="CG1500" s="4"/>
      <c r="CH1500" s="4"/>
      <c r="CI1500" s="4"/>
      <c r="CJ1500" s="4"/>
      <c r="CK1500" s="4"/>
      <c r="CL1500" s="4"/>
      <c r="CM1500" s="4"/>
      <c r="CN1500" s="4"/>
      <c r="CO1500" s="4"/>
      <c r="CP1500" s="4"/>
      <c r="CQ1500" s="4"/>
      <c r="CR1500" s="4"/>
      <c r="CS1500" s="4"/>
      <c r="CT1500" s="4"/>
      <c r="CU1500" s="4"/>
      <c r="CV1500" s="4"/>
    </row>
    <row r="1501" spans="1:100" ht="21" customHeight="1" x14ac:dyDescent="0.3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10"/>
      <c r="M1501" s="3"/>
      <c r="N1501" s="3"/>
      <c r="O1501" s="3"/>
      <c r="P1501" s="3"/>
      <c r="Q1501" s="3"/>
      <c r="R1501" s="3"/>
      <c r="S1501" s="3"/>
      <c r="T1501" s="3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  <c r="AI1501" s="4"/>
      <c r="AJ1501" s="4"/>
      <c r="AK1501" s="4"/>
      <c r="AL1501" s="4"/>
      <c r="AM1501" s="4"/>
      <c r="AN1501" s="4"/>
      <c r="AO1501" s="4"/>
      <c r="AP1501" s="4"/>
      <c r="AQ1501" s="4"/>
      <c r="AR1501" s="4"/>
      <c r="AS1501" s="4"/>
      <c r="AT1501" s="4"/>
      <c r="AU1501" s="4"/>
      <c r="AV1501" s="4"/>
      <c r="AW1501" s="4"/>
      <c r="AX1501" s="4"/>
      <c r="AY1501" s="4"/>
      <c r="AZ1501" s="4"/>
      <c r="BA1501" s="4"/>
      <c r="BB1501" s="4"/>
      <c r="BC1501" s="4"/>
      <c r="BD1501" s="4"/>
      <c r="BE1501" s="4"/>
      <c r="BF1501" s="4"/>
      <c r="BG1501" s="4"/>
      <c r="BH1501" s="4"/>
      <c r="BI1501" s="4"/>
      <c r="BJ1501" s="4"/>
      <c r="BK1501" s="4"/>
      <c r="BL1501" s="4"/>
      <c r="BM1501" s="4"/>
      <c r="BN1501" s="4"/>
      <c r="BO1501" s="4"/>
      <c r="BP1501" s="4"/>
      <c r="BQ1501" s="4"/>
      <c r="BR1501" s="4"/>
      <c r="BS1501" s="4"/>
      <c r="BT1501" s="4"/>
      <c r="BU1501" s="4"/>
      <c r="BV1501" s="4"/>
      <c r="BW1501" s="4"/>
      <c r="BX1501" s="4"/>
      <c r="BY1501" s="4"/>
      <c r="BZ1501" s="4"/>
      <c r="CA1501" s="4"/>
      <c r="CB1501" s="4"/>
      <c r="CC1501" s="4"/>
      <c r="CD1501" s="4"/>
      <c r="CE1501" s="4"/>
      <c r="CF1501" s="4"/>
      <c r="CG1501" s="4"/>
      <c r="CH1501" s="4"/>
      <c r="CI1501" s="4"/>
      <c r="CJ1501" s="4"/>
      <c r="CK1501" s="4"/>
      <c r="CL1501" s="4"/>
      <c r="CM1501" s="4"/>
      <c r="CN1501" s="4"/>
      <c r="CO1501" s="4"/>
      <c r="CP1501" s="4"/>
      <c r="CQ1501" s="4"/>
      <c r="CR1501" s="4"/>
      <c r="CS1501" s="4"/>
      <c r="CT1501" s="4"/>
      <c r="CU1501" s="4"/>
      <c r="CV1501" s="4"/>
    </row>
    <row r="1502" spans="1:100" ht="21" customHeight="1" x14ac:dyDescent="0.3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10"/>
      <c r="M1502" s="3"/>
      <c r="N1502" s="3"/>
      <c r="O1502" s="3"/>
      <c r="P1502" s="3"/>
      <c r="Q1502" s="3"/>
      <c r="R1502" s="3"/>
      <c r="S1502" s="3"/>
      <c r="T1502" s="3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  <c r="AI1502" s="4"/>
      <c r="AJ1502" s="4"/>
      <c r="AK1502" s="4"/>
      <c r="AL1502" s="4"/>
      <c r="AM1502" s="4"/>
      <c r="AN1502" s="4"/>
      <c r="AO1502" s="4"/>
      <c r="AP1502" s="4"/>
      <c r="AQ1502" s="4"/>
      <c r="AR1502" s="4"/>
      <c r="AS1502" s="4"/>
      <c r="AT1502" s="4"/>
      <c r="AU1502" s="4"/>
      <c r="AV1502" s="4"/>
      <c r="AW1502" s="4"/>
      <c r="AX1502" s="4"/>
      <c r="AY1502" s="4"/>
      <c r="AZ1502" s="4"/>
      <c r="BA1502" s="4"/>
      <c r="BB1502" s="4"/>
      <c r="BC1502" s="4"/>
      <c r="BD1502" s="4"/>
      <c r="BE1502" s="4"/>
      <c r="BF1502" s="4"/>
      <c r="BG1502" s="4"/>
      <c r="BH1502" s="4"/>
      <c r="BI1502" s="4"/>
      <c r="BJ1502" s="4"/>
      <c r="BK1502" s="4"/>
      <c r="BL1502" s="4"/>
      <c r="BM1502" s="4"/>
      <c r="BN1502" s="4"/>
      <c r="BO1502" s="4"/>
      <c r="BP1502" s="4"/>
      <c r="BQ1502" s="4"/>
      <c r="BR1502" s="4"/>
      <c r="BS1502" s="4"/>
      <c r="BT1502" s="4"/>
      <c r="BU1502" s="4"/>
      <c r="BV1502" s="4"/>
      <c r="BW1502" s="4"/>
      <c r="BX1502" s="4"/>
      <c r="BY1502" s="4"/>
      <c r="BZ1502" s="4"/>
      <c r="CA1502" s="4"/>
      <c r="CB1502" s="4"/>
      <c r="CC1502" s="4"/>
      <c r="CD1502" s="4"/>
      <c r="CE1502" s="4"/>
      <c r="CF1502" s="4"/>
      <c r="CG1502" s="4"/>
      <c r="CH1502" s="4"/>
      <c r="CI1502" s="4"/>
      <c r="CJ1502" s="4"/>
      <c r="CK1502" s="4"/>
      <c r="CL1502" s="4"/>
      <c r="CM1502" s="4"/>
      <c r="CN1502" s="4"/>
      <c r="CO1502" s="4"/>
      <c r="CP1502" s="4"/>
      <c r="CQ1502" s="4"/>
      <c r="CR1502" s="4"/>
      <c r="CS1502" s="4"/>
      <c r="CT1502" s="4"/>
      <c r="CU1502" s="4"/>
      <c r="CV1502" s="4"/>
    </row>
    <row r="1503" spans="1:100" ht="21" customHeight="1" x14ac:dyDescent="0.3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10"/>
      <c r="M1503" s="3"/>
      <c r="N1503" s="3"/>
      <c r="O1503" s="3"/>
      <c r="P1503" s="3"/>
      <c r="Q1503" s="3"/>
      <c r="R1503" s="3"/>
      <c r="S1503" s="3"/>
      <c r="T1503" s="3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  <c r="AI1503" s="4"/>
      <c r="AJ1503" s="4"/>
      <c r="AK1503" s="4"/>
      <c r="AL1503" s="4"/>
      <c r="AM1503" s="4"/>
      <c r="AN1503" s="4"/>
      <c r="AO1503" s="4"/>
      <c r="AP1503" s="4"/>
      <c r="AQ1503" s="4"/>
      <c r="AR1503" s="4"/>
      <c r="AS1503" s="4"/>
      <c r="AT1503" s="4"/>
      <c r="AU1503" s="4"/>
      <c r="AV1503" s="4"/>
      <c r="AW1503" s="4"/>
      <c r="AX1503" s="4"/>
      <c r="AY1503" s="4"/>
      <c r="AZ1503" s="4"/>
      <c r="BA1503" s="4"/>
      <c r="BB1503" s="4"/>
      <c r="BC1503" s="4"/>
      <c r="BD1503" s="4"/>
      <c r="BE1503" s="4"/>
      <c r="BF1503" s="4"/>
      <c r="BG1503" s="4"/>
      <c r="BH1503" s="4"/>
      <c r="BI1503" s="4"/>
      <c r="BJ1503" s="4"/>
      <c r="BK1503" s="4"/>
      <c r="BL1503" s="4"/>
      <c r="BM1503" s="4"/>
      <c r="BN1503" s="4"/>
      <c r="BO1503" s="4"/>
      <c r="BP1503" s="4"/>
      <c r="BQ1503" s="4"/>
      <c r="BR1503" s="4"/>
      <c r="BS1503" s="4"/>
      <c r="BT1503" s="4"/>
      <c r="BU1503" s="4"/>
      <c r="BV1503" s="4"/>
      <c r="BW1503" s="4"/>
      <c r="BX1503" s="4"/>
      <c r="BY1503" s="4"/>
      <c r="BZ1503" s="4"/>
      <c r="CA1503" s="4"/>
      <c r="CB1503" s="4"/>
      <c r="CC1503" s="4"/>
      <c r="CD1503" s="4"/>
      <c r="CE1503" s="4"/>
      <c r="CF1503" s="4"/>
      <c r="CG1503" s="4"/>
      <c r="CH1503" s="4"/>
      <c r="CI1503" s="4"/>
      <c r="CJ1503" s="4"/>
      <c r="CK1503" s="4"/>
      <c r="CL1503" s="4"/>
      <c r="CM1503" s="4"/>
      <c r="CN1503" s="4"/>
      <c r="CO1503" s="4"/>
      <c r="CP1503" s="4"/>
      <c r="CQ1503" s="4"/>
      <c r="CR1503" s="4"/>
      <c r="CS1503" s="4"/>
      <c r="CT1503" s="4"/>
      <c r="CU1503" s="4"/>
      <c r="CV1503" s="4"/>
    </row>
    <row r="1504" spans="1:100" ht="21" customHeight="1" x14ac:dyDescent="0.3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10"/>
      <c r="M1504" s="3"/>
      <c r="N1504" s="3"/>
      <c r="O1504" s="3"/>
      <c r="P1504" s="3"/>
      <c r="Q1504" s="3"/>
      <c r="R1504" s="3"/>
      <c r="S1504" s="3"/>
      <c r="T1504" s="3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  <c r="AV1504" s="4"/>
      <c r="AW1504" s="4"/>
      <c r="AX1504" s="4"/>
      <c r="AY1504" s="4"/>
      <c r="AZ1504" s="4"/>
      <c r="BA1504" s="4"/>
      <c r="BB1504" s="4"/>
      <c r="BC1504" s="4"/>
      <c r="BD1504" s="4"/>
      <c r="BE1504" s="4"/>
      <c r="BF1504" s="4"/>
      <c r="BG1504" s="4"/>
      <c r="BH1504" s="4"/>
      <c r="BI1504" s="4"/>
      <c r="BJ1504" s="4"/>
      <c r="BK1504" s="4"/>
      <c r="BL1504" s="4"/>
      <c r="BM1504" s="4"/>
      <c r="BN1504" s="4"/>
      <c r="BO1504" s="4"/>
      <c r="BP1504" s="4"/>
      <c r="BQ1504" s="4"/>
      <c r="BR1504" s="4"/>
      <c r="BS1504" s="4"/>
      <c r="BT1504" s="4"/>
      <c r="BU1504" s="4"/>
      <c r="BV1504" s="4"/>
      <c r="BW1504" s="4"/>
      <c r="BX1504" s="4"/>
      <c r="BY1504" s="4"/>
      <c r="BZ1504" s="4"/>
      <c r="CA1504" s="4"/>
      <c r="CB1504" s="4"/>
      <c r="CC1504" s="4"/>
      <c r="CD1504" s="4"/>
      <c r="CE1504" s="4"/>
      <c r="CF1504" s="4"/>
      <c r="CG1504" s="4"/>
      <c r="CH1504" s="4"/>
      <c r="CI1504" s="4"/>
      <c r="CJ1504" s="4"/>
      <c r="CK1504" s="4"/>
      <c r="CL1504" s="4"/>
      <c r="CM1504" s="4"/>
      <c r="CN1504" s="4"/>
      <c r="CO1504" s="4"/>
      <c r="CP1504" s="4"/>
      <c r="CQ1504" s="4"/>
      <c r="CR1504" s="4"/>
      <c r="CS1504" s="4"/>
      <c r="CT1504" s="4"/>
      <c r="CU1504" s="4"/>
      <c r="CV1504" s="4"/>
    </row>
    <row r="1505" spans="1:100" ht="21" customHeight="1" x14ac:dyDescent="0.3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10"/>
      <c r="M1505" s="3"/>
      <c r="N1505" s="3"/>
      <c r="O1505" s="3"/>
      <c r="P1505" s="3"/>
      <c r="Q1505" s="3"/>
      <c r="R1505" s="3"/>
      <c r="S1505" s="3"/>
      <c r="T1505" s="3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  <c r="AI1505" s="4"/>
      <c r="AJ1505" s="4"/>
      <c r="AK1505" s="4"/>
      <c r="AL1505" s="4"/>
      <c r="AM1505" s="4"/>
      <c r="AN1505" s="4"/>
      <c r="AO1505" s="4"/>
      <c r="AP1505" s="4"/>
      <c r="AQ1505" s="4"/>
      <c r="AR1505" s="4"/>
      <c r="AS1505" s="4"/>
      <c r="AT1505" s="4"/>
      <c r="AU1505" s="4"/>
      <c r="AV1505" s="4"/>
      <c r="AW1505" s="4"/>
      <c r="AX1505" s="4"/>
      <c r="AY1505" s="4"/>
      <c r="AZ1505" s="4"/>
      <c r="BA1505" s="4"/>
      <c r="BB1505" s="4"/>
      <c r="BC1505" s="4"/>
      <c r="BD1505" s="4"/>
      <c r="BE1505" s="4"/>
      <c r="BF1505" s="4"/>
      <c r="BG1505" s="4"/>
      <c r="BH1505" s="4"/>
      <c r="BI1505" s="4"/>
      <c r="BJ1505" s="4"/>
      <c r="BK1505" s="4"/>
      <c r="BL1505" s="4"/>
      <c r="BM1505" s="4"/>
      <c r="BN1505" s="4"/>
      <c r="BO1505" s="4"/>
      <c r="BP1505" s="4"/>
      <c r="BQ1505" s="4"/>
      <c r="BR1505" s="4"/>
      <c r="BS1505" s="4"/>
      <c r="BT1505" s="4"/>
      <c r="BU1505" s="4"/>
      <c r="BV1505" s="4"/>
      <c r="BW1505" s="4"/>
      <c r="BX1505" s="4"/>
      <c r="BY1505" s="4"/>
      <c r="BZ1505" s="4"/>
      <c r="CA1505" s="4"/>
      <c r="CB1505" s="4"/>
      <c r="CC1505" s="4"/>
      <c r="CD1505" s="4"/>
      <c r="CE1505" s="4"/>
      <c r="CF1505" s="4"/>
      <c r="CG1505" s="4"/>
      <c r="CH1505" s="4"/>
      <c r="CI1505" s="4"/>
      <c r="CJ1505" s="4"/>
      <c r="CK1505" s="4"/>
      <c r="CL1505" s="4"/>
      <c r="CM1505" s="4"/>
      <c r="CN1505" s="4"/>
      <c r="CO1505" s="4"/>
      <c r="CP1505" s="4"/>
      <c r="CQ1505" s="4"/>
      <c r="CR1505" s="4"/>
      <c r="CS1505" s="4"/>
      <c r="CT1505" s="4"/>
      <c r="CU1505" s="4"/>
      <c r="CV1505" s="4"/>
    </row>
    <row r="1506" spans="1:100" ht="21" customHeight="1" x14ac:dyDescent="0.3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10"/>
      <c r="M1506" s="3"/>
      <c r="N1506" s="3"/>
      <c r="O1506" s="3"/>
      <c r="P1506" s="3"/>
      <c r="Q1506" s="3"/>
      <c r="R1506" s="3"/>
      <c r="S1506" s="3"/>
      <c r="T1506" s="3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  <c r="AI1506" s="4"/>
      <c r="AJ1506" s="4"/>
      <c r="AK1506" s="4"/>
      <c r="AL1506" s="4"/>
      <c r="AM1506" s="4"/>
      <c r="AN1506" s="4"/>
      <c r="AO1506" s="4"/>
      <c r="AP1506" s="4"/>
      <c r="AQ1506" s="4"/>
      <c r="AR1506" s="4"/>
      <c r="AS1506" s="4"/>
      <c r="AT1506" s="4"/>
      <c r="AU1506" s="4"/>
      <c r="AV1506" s="4"/>
      <c r="AW1506" s="4"/>
      <c r="AX1506" s="4"/>
      <c r="AY1506" s="4"/>
      <c r="AZ1506" s="4"/>
      <c r="BA1506" s="4"/>
      <c r="BB1506" s="4"/>
      <c r="BC1506" s="4"/>
      <c r="BD1506" s="4"/>
      <c r="BE1506" s="4"/>
      <c r="BF1506" s="4"/>
      <c r="BG1506" s="4"/>
      <c r="BH1506" s="4"/>
      <c r="BI1506" s="4"/>
      <c r="BJ1506" s="4"/>
      <c r="BK1506" s="4"/>
      <c r="BL1506" s="4"/>
      <c r="BM1506" s="4"/>
      <c r="BN1506" s="4"/>
      <c r="BO1506" s="4"/>
      <c r="BP1506" s="4"/>
      <c r="BQ1506" s="4"/>
      <c r="BR1506" s="4"/>
      <c r="BS1506" s="4"/>
      <c r="BT1506" s="4"/>
      <c r="BU1506" s="4"/>
      <c r="BV1506" s="4"/>
      <c r="BW1506" s="4"/>
      <c r="BX1506" s="4"/>
      <c r="BY1506" s="4"/>
      <c r="BZ1506" s="4"/>
      <c r="CA1506" s="4"/>
      <c r="CB1506" s="4"/>
      <c r="CC1506" s="4"/>
      <c r="CD1506" s="4"/>
      <c r="CE1506" s="4"/>
      <c r="CF1506" s="4"/>
      <c r="CG1506" s="4"/>
      <c r="CH1506" s="4"/>
      <c r="CI1506" s="4"/>
      <c r="CJ1506" s="4"/>
      <c r="CK1506" s="4"/>
      <c r="CL1506" s="4"/>
      <c r="CM1506" s="4"/>
      <c r="CN1506" s="4"/>
      <c r="CO1506" s="4"/>
      <c r="CP1506" s="4"/>
      <c r="CQ1506" s="4"/>
      <c r="CR1506" s="4"/>
      <c r="CS1506" s="4"/>
      <c r="CT1506" s="4"/>
      <c r="CU1506" s="4"/>
      <c r="CV1506" s="4"/>
    </row>
    <row r="1507" spans="1:100" ht="21" customHeight="1" x14ac:dyDescent="0.3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10"/>
      <c r="M1507" s="3"/>
      <c r="N1507" s="3"/>
      <c r="O1507" s="3"/>
      <c r="P1507" s="3"/>
      <c r="Q1507" s="3"/>
      <c r="R1507" s="3"/>
      <c r="S1507" s="3"/>
      <c r="T1507" s="3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  <c r="AI1507" s="4"/>
      <c r="AJ1507" s="4"/>
      <c r="AK1507" s="4"/>
      <c r="AL1507" s="4"/>
      <c r="AM1507" s="4"/>
      <c r="AN1507" s="4"/>
      <c r="AO1507" s="4"/>
      <c r="AP1507" s="4"/>
      <c r="AQ1507" s="4"/>
      <c r="AR1507" s="4"/>
      <c r="AS1507" s="4"/>
      <c r="AT1507" s="4"/>
      <c r="AU1507" s="4"/>
      <c r="AV1507" s="4"/>
      <c r="AW1507" s="4"/>
      <c r="AX1507" s="4"/>
      <c r="AY1507" s="4"/>
      <c r="AZ1507" s="4"/>
      <c r="BA1507" s="4"/>
      <c r="BB1507" s="4"/>
      <c r="BC1507" s="4"/>
      <c r="BD1507" s="4"/>
      <c r="BE1507" s="4"/>
      <c r="BF1507" s="4"/>
      <c r="BG1507" s="4"/>
      <c r="BH1507" s="4"/>
      <c r="BI1507" s="4"/>
      <c r="BJ1507" s="4"/>
      <c r="BK1507" s="4"/>
      <c r="BL1507" s="4"/>
      <c r="BM1507" s="4"/>
      <c r="BN1507" s="4"/>
      <c r="BO1507" s="4"/>
      <c r="BP1507" s="4"/>
      <c r="BQ1507" s="4"/>
      <c r="BR1507" s="4"/>
      <c r="BS1507" s="4"/>
      <c r="BT1507" s="4"/>
      <c r="BU1507" s="4"/>
      <c r="BV1507" s="4"/>
      <c r="BW1507" s="4"/>
      <c r="BX1507" s="4"/>
      <c r="BY1507" s="4"/>
      <c r="BZ1507" s="4"/>
      <c r="CA1507" s="4"/>
      <c r="CB1507" s="4"/>
      <c r="CC1507" s="4"/>
      <c r="CD1507" s="4"/>
      <c r="CE1507" s="4"/>
      <c r="CF1507" s="4"/>
      <c r="CG1507" s="4"/>
      <c r="CH1507" s="4"/>
      <c r="CI1507" s="4"/>
      <c r="CJ1507" s="4"/>
      <c r="CK1507" s="4"/>
      <c r="CL1507" s="4"/>
      <c r="CM1507" s="4"/>
      <c r="CN1507" s="4"/>
      <c r="CO1507" s="4"/>
      <c r="CP1507" s="4"/>
      <c r="CQ1507" s="4"/>
      <c r="CR1507" s="4"/>
      <c r="CS1507" s="4"/>
      <c r="CT1507" s="4"/>
      <c r="CU1507" s="4"/>
      <c r="CV1507" s="4"/>
    </row>
    <row r="1508" spans="1:100" ht="21" customHeight="1" x14ac:dyDescent="0.3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10"/>
      <c r="M1508" s="3"/>
      <c r="N1508" s="3"/>
      <c r="O1508" s="3"/>
      <c r="P1508" s="3"/>
      <c r="Q1508" s="3"/>
      <c r="R1508" s="3"/>
      <c r="S1508" s="3"/>
      <c r="T1508" s="3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  <c r="AI1508" s="4"/>
      <c r="AJ1508" s="4"/>
      <c r="AK1508" s="4"/>
      <c r="AL1508" s="4"/>
      <c r="AM1508" s="4"/>
      <c r="AN1508" s="4"/>
      <c r="AO1508" s="4"/>
      <c r="AP1508" s="4"/>
      <c r="AQ1508" s="4"/>
      <c r="AR1508" s="4"/>
      <c r="AS1508" s="4"/>
      <c r="AT1508" s="4"/>
      <c r="AU1508" s="4"/>
      <c r="AV1508" s="4"/>
      <c r="AW1508" s="4"/>
      <c r="AX1508" s="4"/>
      <c r="AY1508" s="4"/>
      <c r="AZ1508" s="4"/>
      <c r="BA1508" s="4"/>
      <c r="BB1508" s="4"/>
      <c r="BC1508" s="4"/>
      <c r="BD1508" s="4"/>
      <c r="BE1508" s="4"/>
      <c r="BF1508" s="4"/>
      <c r="BG1508" s="4"/>
      <c r="BH1508" s="4"/>
      <c r="BI1508" s="4"/>
      <c r="BJ1508" s="4"/>
      <c r="BK1508" s="4"/>
      <c r="BL1508" s="4"/>
      <c r="BM1508" s="4"/>
      <c r="BN1508" s="4"/>
      <c r="BO1508" s="4"/>
      <c r="BP1508" s="4"/>
      <c r="BQ1508" s="4"/>
      <c r="BR1508" s="4"/>
      <c r="BS1508" s="4"/>
      <c r="BT1508" s="4"/>
      <c r="BU1508" s="4"/>
      <c r="BV1508" s="4"/>
      <c r="BW1508" s="4"/>
      <c r="BX1508" s="4"/>
      <c r="BY1508" s="4"/>
      <c r="BZ1508" s="4"/>
      <c r="CA1508" s="4"/>
      <c r="CB1508" s="4"/>
      <c r="CC1508" s="4"/>
      <c r="CD1508" s="4"/>
      <c r="CE1508" s="4"/>
      <c r="CF1508" s="4"/>
      <c r="CG1508" s="4"/>
      <c r="CH1508" s="4"/>
      <c r="CI1508" s="4"/>
      <c r="CJ1508" s="4"/>
      <c r="CK1508" s="4"/>
      <c r="CL1508" s="4"/>
      <c r="CM1508" s="4"/>
      <c r="CN1508" s="4"/>
      <c r="CO1508" s="4"/>
      <c r="CP1508" s="4"/>
      <c r="CQ1508" s="4"/>
      <c r="CR1508" s="4"/>
      <c r="CS1508" s="4"/>
      <c r="CT1508" s="4"/>
      <c r="CU1508" s="4"/>
      <c r="CV1508" s="4"/>
    </row>
    <row r="1509" spans="1:100" ht="21" customHeight="1" x14ac:dyDescent="0.3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10"/>
      <c r="M1509" s="3"/>
      <c r="N1509" s="3"/>
      <c r="O1509" s="3"/>
      <c r="P1509" s="3"/>
      <c r="Q1509" s="3"/>
      <c r="R1509" s="3"/>
      <c r="S1509" s="3"/>
      <c r="T1509" s="3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  <c r="AI1509" s="4"/>
      <c r="AJ1509" s="4"/>
      <c r="AK1509" s="4"/>
      <c r="AL1509" s="4"/>
      <c r="AM1509" s="4"/>
      <c r="AN1509" s="4"/>
      <c r="AO1509" s="4"/>
      <c r="AP1509" s="4"/>
      <c r="AQ1509" s="4"/>
      <c r="AR1509" s="4"/>
      <c r="AS1509" s="4"/>
      <c r="AT1509" s="4"/>
      <c r="AU1509" s="4"/>
      <c r="AV1509" s="4"/>
      <c r="AW1509" s="4"/>
      <c r="AX1509" s="4"/>
      <c r="AY1509" s="4"/>
      <c r="AZ1509" s="4"/>
      <c r="BA1509" s="4"/>
      <c r="BB1509" s="4"/>
      <c r="BC1509" s="4"/>
      <c r="BD1509" s="4"/>
      <c r="BE1509" s="4"/>
      <c r="BF1509" s="4"/>
      <c r="BG1509" s="4"/>
      <c r="BH1509" s="4"/>
      <c r="BI1509" s="4"/>
      <c r="BJ1509" s="4"/>
      <c r="BK1509" s="4"/>
      <c r="BL1509" s="4"/>
      <c r="BM1509" s="4"/>
      <c r="BN1509" s="4"/>
      <c r="BO1509" s="4"/>
      <c r="BP1509" s="4"/>
      <c r="BQ1509" s="4"/>
      <c r="BR1509" s="4"/>
      <c r="BS1509" s="4"/>
      <c r="BT1509" s="4"/>
      <c r="BU1509" s="4"/>
      <c r="BV1509" s="4"/>
      <c r="BW1509" s="4"/>
      <c r="BX1509" s="4"/>
      <c r="BY1509" s="4"/>
      <c r="BZ1509" s="4"/>
      <c r="CA1509" s="4"/>
      <c r="CB1509" s="4"/>
      <c r="CC1509" s="4"/>
      <c r="CD1509" s="4"/>
      <c r="CE1509" s="4"/>
      <c r="CF1509" s="4"/>
      <c r="CG1509" s="4"/>
      <c r="CH1509" s="4"/>
      <c r="CI1509" s="4"/>
      <c r="CJ1509" s="4"/>
      <c r="CK1509" s="4"/>
      <c r="CL1509" s="4"/>
      <c r="CM1509" s="4"/>
      <c r="CN1509" s="4"/>
      <c r="CO1509" s="4"/>
      <c r="CP1509" s="4"/>
      <c r="CQ1509" s="4"/>
      <c r="CR1509" s="4"/>
      <c r="CS1509" s="4"/>
      <c r="CT1509" s="4"/>
      <c r="CU1509" s="4"/>
      <c r="CV1509" s="4"/>
    </row>
    <row r="1510" spans="1:100" ht="21" customHeight="1" x14ac:dyDescent="0.3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10"/>
      <c r="M1510" s="3"/>
      <c r="N1510" s="3"/>
      <c r="O1510" s="3"/>
      <c r="P1510" s="3"/>
      <c r="Q1510" s="3"/>
      <c r="R1510" s="3"/>
      <c r="S1510" s="3"/>
      <c r="T1510" s="3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  <c r="AI1510" s="4"/>
      <c r="AJ1510" s="4"/>
      <c r="AK1510" s="4"/>
      <c r="AL1510" s="4"/>
      <c r="AM1510" s="4"/>
      <c r="AN1510" s="4"/>
      <c r="AO1510" s="4"/>
      <c r="AP1510" s="4"/>
      <c r="AQ1510" s="4"/>
      <c r="AR1510" s="4"/>
      <c r="AS1510" s="4"/>
      <c r="AT1510" s="4"/>
      <c r="AU1510" s="4"/>
      <c r="AV1510" s="4"/>
      <c r="AW1510" s="4"/>
      <c r="AX1510" s="4"/>
      <c r="AY1510" s="4"/>
      <c r="AZ1510" s="4"/>
      <c r="BA1510" s="4"/>
      <c r="BB1510" s="4"/>
      <c r="BC1510" s="4"/>
      <c r="BD1510" s="4"/>
      <c r="BE1510" s="4"/>
      <c r="BF1510" s="4"/>
      <c r="BG1510" s="4"/>
      <c r="BH1510" s="4"/>
      <c r="BI1510" s="4"/>
      <c r="BJ1510" s="4"/>
      <c r="BK1510" s="4"/>
      <c r="BL1510" s="4"/>
      <c r="BM1510" s="4"/>
      <c r="BN1510" s="4"/>
      <c r="BO1510" s="4"/>
      <c r="BP1510" s="4"/>
      <c r="BQ1510" s="4"/>
      <c r="BR1510" s="4"/>
      <c r="BS1510" s="4"/>
      <c r="BT1510" s="4"/>
      <c r="BU1510" s="4"/>
      <c r="BV1510" s="4"/>
      <c r="BW1510" s="4"/>
      <c r="BX1510" s="4"/>
      <c r="BY1510" s="4"/>
      <c r="BZ1510" s="4"/>
      <c r="CA1510" s="4"/>
      <c r="CB1510" s="4"/>
      <c r="CC1510" s="4"/>
      <c r="CD1510" s="4"/>
      <c r="CE1510" s="4"/>
      <c r="CF1510" s="4"/>
      <c r="CG1510" s="4"/>
      <c r="CH1510" s="4"/>
      <c r="CI1510" s="4"/>
      <c r="CJ1510" s="4"/>
      <c r="CK1510" s="4"/>
      <c r="CL1510" s="4"/>
      <c r="CM1510" s="4"/>
      <c r="CN1510" s="4"/>
      <c r="CO1510" s="4"/>
      <c r="CP1510" s="4"/>
      <c r="CQ1510" s="4"/>
      <c r="CR1510" s="4"/>
      <c r="CS1510" s="4"/>
      <c r="CT1510" s="4"/>
      <c r="CU1510" s="4"/>
      <c r="CV1510" s="4"/>
    </row>
    <row r="1511" spans="1:100" ht="21" customHeight="1" x14ac:dyDescent="0.3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10"/>
      <c r="M1511" s="3"/>
      <c r="N1511" s="3"/>
      <c r="O1511" s="3"/>
      <c r="P1511" s="3"/>
      <c r="Q1511" s="3"/>
      <c r="R1511" s="3"/>
      <c r="S1511" s="3"/>
      <c r="T1511" s="3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  <c r="AI1511" s="4"/>
      <c r="AJ1511" s="4"/>
      <c r="AK1511" s="4"/>
      <c r="AL1511" s="4"/>
      <c r="AM1511" s="4"/>
      <c r="AN1511" s="4"/>
      <c r="AO1511" s="4"/>
      <c r="AP1511" s="4"/>
      <c r="AQ1511" s="4"/>
      <c r="AR1511" s="4"/>
      <c r="AS1511" s="4"/>
      <c r="AT1511" s="4"/>
      <c r="AU1511" s="4"/>
      <c r="AV1511" s="4"/>
      <c r="AW1511" s="4"/>
      <c r="AX1511" s="4"/>
      <c r="AY1511" s="4"/>
      <c r="AZ1511" s="4"/>
      <c r="BA1511" s="4"/>
      <c r="BB1511" s="4"/>
      <c r="BC1511" s="4"/>
      <c r="BD1511" s="4"/>
      <c r="BE1511" s="4"/>
      <c r="BF1511" s="4"/>
      <c r="BG1511" s="4"/>
      <c r="BH1511" s="4"/>
      <c r="BI1511" s="4"/>
      <c r="BJ1511" s="4"/>
      <c r="BK1511" s="4"/>
      <c r="BL1511" s="4"/>
      <c r="BM1511" s="4"/>
      <c r="BN1511" s="4"/>
      <c r="BO1511" s="4"/>
      <c r="BP1511" s="4"/>
      <c r="BQ1511" s="4"/>
      <c r="BR1511" s="4"/>
      <c r="BS1511" s="4"/>
      <c r="BT1511" s="4"/>
      <c r="BU1511" s="4"/>
      <c r="BV1511" s="4"/>
      <c r="BW1511" s="4"/>
      <c r="BX1511" s="4"/>
      <c r="BY1511" s="4"/>
      <c r="BZ1511" s="4"/>
      <c r="CA1511" s="4"/>
      <c r="CB1511" s="4"/>
      <c r="CC1511" s="4"/>
      <c r="CD1511" s="4"/>
      <c r="CE1511" s="4"/>
      <c r="CF1511" s="4"/>
      <c r="CG1511" s="4"/>
      <c r="CH1511" s="4"/>
      <c r="CI1511" s="4"/>
      <c r="CJ1511" s="4"/>
      <c r="CK1511" s="4"/>
      <c r="CL1511" s="4"/>
      <c r="CM1511" s="4"/>
      <c r="CN1511" s="4"/>
      <c r="CO1511" s="4"/>
      <c r="CP1511" s="4"/>
      <c r="CQ1511" s="4"/>
      <c r="CR1511" s="4"/>
      <c r="CS1511" s="4"/>
      <c r="CT1511" s="4"/>
      <c r="CU1511" s="4"/>
      <c r="CV1511" s="4"/>
    </row>
    <row r="1512" spans="1:100" ht="21" customHeight="1" x14ac:dyDescent="0.3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10"/>
      <c r="M1512" s="3"/>
      <c r="N1512" s="3"/>
      <c r="O1512" s="3"/>
      <c r="P1512" s="3"/>
      <c r="Q1512" s="3"/>
      <c r="R1512" s="3"/>
      <c r="S1512" s="3"/>
      <c r="T1512" s="3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  <c r="AI1512" s="4"/>
      <c r="AJ1512" s="4"/>
      <c r="AK1512" s="4"/>
      <c r="AL1512" s="4"/>
      <c r="AM1512" s="4"/>
      <c r="AN1512" s="4"/>
      <c r="AO1512" s="4"/>
      <c r="AP1512" s="4"/>
      <c r="AQ1512" s="4"/>
      <c r="AR1512" s="4"/>
      <c r="AS1512" s="4"/>
      <c r="AT1512" s="4"/>
      <c r="AU1512" s="4"/>
      <c r="AV1512" s="4"/>
      <c r="AW1512" s="4"/>
      <c r="AX1512" s="4"/>
      <c r="AY1512" s="4"/>
      <c r="AZ1512" s="4"/>
      <c r="BA1512" s="4"/>
      <c r="BB1512" s="4"/>
      <c r="BC1512" s="4"/>
      <c r="BD1512" s="4"/>
      <c r="BE1512" s="4"/>
      <c r="BF1512" s="4"/>
      <c r="BG1512" s="4"/>
      <c r="BH1512" s="4"/>
      <c r="BI1512" s="4"/>
      <c r="BJ1512" s="4"/>
      <c r="BK1512" s="4"/>
      <c r="BL1512" s="4"/>
      <c r="BM1512" s="4"/>
      <c r="BN1512" s="4"/>
      <c r="BO1512" s="4"/>
      <c r="BP1512" s="4"/>
      <c r="BQ1512" s="4"/>
      <c r="BR1512" s="4"/>
      <c r="BS1512" s="4"/>
      <c r="BT1512" s="4"/>
      <c r="BU1512" s="4"/>
      <c r="BV1512" s="4"/>
      <c r="BW1512" s="4"/>
      <c r="BX1512" s="4"/>
      <c r="BY1512" s="4"/>
      <c r="BZ1512" s="4"/>
      <c r="CA1512" s="4"/>
      <c r="CB1512" s="4"/>
      <c r="CC1512" s="4"/>
      <c r="CD1512" s="4"/>
      <c r="CE1512" s="4"/>
      <c r="CF1512" s="4"/>
      <c r="CG1512" s="4"/>
      <c r="CH1512" s="4"/>
      <c r="CI1512" s="4"/>
      <c r="CJ1512" s="4"/>
      <c r="CK1512" s="4"/>
      <c r="CL1512" s="4"/>
      <c r="CM1512" s="4"/>
      <c r="CN1512" s="4"/>
      <c r="CO1512" s="4"/>
      <c r="CP1512" s="4"/>
      <c r="CQ1512" s="4"/>
      <c r="CR1512" s="4"/>
      <c r="CS1512" s="4"/>
      <c r="CT1512" s="4"/>
      <c r="CU1512" s="4"/>
      <c r="CV1512" s="4"/>
    </row>
    <row r="1513" spans="1:100" ht="21" customHeight="1" x14ac:dyDescent="0.3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10"/>
      <c r="M1513" s="3"/>
      <c r="N1513" s="3"/>
      <c r="O1513" s="3"/>
      <c r="P1513" s="3"/>
      <c r="Q1513" s="3"/>
      <c r="R1513" s="3"/>
      <c r="S1513" s="3"/>
      <c r="T1513" s="3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  <c r="AV1513" s="4"/>
      <c r="AW1513" s="4"/>
      <c r="AX1513" s="4"/>
      <c r="AY1513" s="4"/>
      <c r="AZ1513" s="4"/>
      <c r="BA1513" s="4"/>
      <c r="BB1513" s="4"/>
      <c r="BC1513" s="4"/>
      <c r="BD1513" s="4"/>
      <c r="BE1513" s="4"/>
      <c r="BF1513" s="4"/>
      <c r="BG1513" s="4"/>
      <c r="BH1513" s="4"/>
      <c r="BI1513" s="4"/>
      <c r="BJ1513" s="4"/>
      <c r="BK1513" s="4"/>
      <c r="BL1513" s="4"/>
      <c r="BM1513" s="4"/>
      <c r="BN1513" s="4"/>
      <c r="BO1513" s="4"/>
      <c r="BP1513" s="4"/>
      <c r="BQ1513" s="4"/>
      <c r="BR1513" s="4"/>
      <c r="BS1513" s="4"/>
      <c r="BT1513" s="4"/>
      <c r="BU1513" s="4"/>
      <c r="BV1513" s="4"/>
      <c r="BW1513" s="4"/>
      <c r="BX1513" s="4"/>
      <c r="BY1513" s="4"/>
      <c r="BZ1513" s="4"/>
      <c r="CA1513" s="4"/>
      <c r="CB1513" s="4"/>
      <c r="CC1513" s="4"/>
      <c r="CD1513" s="4"/>
      <c r="CE1513" s="4"/>
      <c r="CF1513" s="4"/>
      <c r="CG1513" s="4"/>
      <c r="CH1513" s="4"/>
      <c r="CI1513" s="4"/>
      <c r="CJ1513" s="4"/>
      <c r="CK1513" s="4"/>
      <c r="CL1513" s="4"/>
      <c r="CM1513" s="4"/>
      <c r="CN1513" s="4"/>
      <c r="CO1513" s="4"/>
      <c r="CP1513" s="4"/>
      <c r="CQ1513" s="4"/>
      <c r="CR1513" s="4"/>
      <c r="CS1513" s="4"/>
      <c r="CT1513" s="4"/>
      <c r="CU1513" s="4"/>
      <c r="CV1513" s="4"/>
    </row>
    <row r="1514" spans="1:100" ht="21" customHeight="1" x14ac:dyDescent="0.3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10"/>
      <c r="M1514" s="3"/>
      <c r="N1514" s="3"/>
      <c r="O1514" s="3"/>
      <c r="P1514" s="3"/>
      <c r="Q1514" s="3"/>
      <c r="R1514" s="3"/>
      <c r="S1514" s="3"/>
      <c r="T1514" s="3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  <c r="AV1514" s="4"/>
      <c r="AW1514" s="4"/>
      <c r="AX1514" s="4"/>
      <c r="AY1514" s="4"/>
      <c r="AZ1514" s="4"/>
      <c r="BA1514" s="4"/>
      <c r="BB1514" s="4"/>
      <c r="BC1514" s="4"/>
      <c r="BD1514" s="4"/>
      <c r="BE1514" s="4"/>
      <c r="BF1514" s="4"/>
      <c r="BG1514" s="4"/>
      <c r="BH1514" s="4"/>
      <c r="BI1514" s="4"/>
      <c r="BJ1514" s="4"/>
      <c r="BK1514" s="4"/>
      <c r="BL1514" s="4"/>
      <c r="BM1514" s="4"/>
      <c r="BN1514" s="4"/>
      <c r="BO1514" s="4"/>
      <c r="BP1514" s="4"/>
      <c r="BQ1514" s="4"/>
      <c r="BR1514" s="4"/>
      <c r="BS1514" s="4"/>
      <c r="BT1514" s="4"/>
      <c r="BU1514" s="4"/>
      <c r="BV1514" s="4"/>
      <c r="BW1514" s="4"/>
      <c r="BX1514" s="4"/>
      <c r="BY1514" s="4"/>
      <c r="BZ1514" s="4"/>
      <c r="CA1514" s="4"/>
      <c r="CB1514" s="4"/>
      <c r="CC1514" s="4"/>
      <c r="CD1514" s="4"/>
      <c r="CE1514" s="4"/>
      <c r="CF1514" s="4"/>
      <c r="CG1514" s="4"/>
      <c r="CH1514" s="4"/>
      <c r="CI1514" s="4"/>
      <c r="CJ1514" s="4"/>
      <c r="CK1514" s="4"/>
      <c r="CL1514" s="4"/>
      <c r="CM1514" s="4"/>
      <c r="CN1514" s="4"/>
      <c r="CO1514" s="4"/>
      <c r="CP1514" s="4"/>
      <c r="CQ1514" s="4"/>
      <c r="CR1514" s="4"/>
      <c r="CS1514" s="4"/>
      <c r="CT1514" s="4"/>
      <c r="CU1514" s="4"/>
      <c r="CV1514" s="4"/>
    </row>
    <row r="1515" spans="1:100" ht="21" customHeight="1" x14ac:dyDescent="0.3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10"/>
      <c r="M1515" s="3"/>
      <c r="N1515" s="3"/>
      <c r="O1515" s="3"/>
      <c r="P1515" s="3"/>
      <c r="Q1515" s="3"/>
      <c r="R1515" s="3"/>
      <c r="S1515" s="3"/>
      <c r="T1515" s="3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  <c r="AV1515" s="4"/>
      <c r="AW1515" s="4"/>
      <c r="AX1515" s="4"/>
      <c r="AY1515" s="4"/>
      <c r="AZ1515" s="4"/>
      <c r="BA1515" s="4"/>
      <c r="BB1515" s="4"/>
      <c r="BC1515" s="4"/>
      <c r="BD1515" s="4"/>
      <c r="BE1515" s="4"/>
      <c r="BF1515" s="4"/>
      <c r="BG1515" s="4"/>
      <c r="BH1515" s="4"/>
      <c r="BI1515" s="4"/>
      <c r="BJ1515" s="4"/>
      <c r="BK1515" s="4"/>
      <c r="BL1515" s="4"/>
      <c r="BM1515" s="4"/>
      <c r="BN1515" s="4"/>
      <c r="BO1515" s="4"/>
      <c r="BP1515" s="4"/>
      <c r="BQ1515" s="4"/>
      <c r="BR1515" s="4"/>
      <c r="BS1515" s="4"/>
      <c r="BT1515" s="4"/>
      <c r="BU1515" s="4"/>
      <c r="BV1515" s="4"/>
      <c r="BW1515" s="4"/>
      <c r="BX1515" s="4"/>
      <c r="BY1515" s="4"/>
      <c r="BZ1515" s="4"/>
      <c r="CA1515" s="4"/>
      <c r="CB1515" s="4"/>
      <c r="CC1515" s="4"/>
      <c r="CD1515" s="4"/>
      <c r="CE1515" s="4"/>
      <c r="CF1515" s="4"/>
      <c r="CG1515" s="4"/>
      <c r="CH1515" s="4"/>
      <c r="CI1515" s="4"/>
      <c r="CJ1515" s="4"/>
      <c r="CK1515" s="4"/>
      <c r="CL1515" s="4"/>
      <c r="CM1515" s="4"/>
      <c r="CN1515" s="4"/>
      <c r="CO1515" s="4"/>
      <c r="CP1515" s="4"/>
      <c r="CQ1515" s="4"/>
      <c r="CR1515" s="4"/>
      <c r="CS1515" s="4"/>
      <c r="CT1515" s="4"/>
      <c r="CU1515" s="4"/>
      <c r="CV1515" s="4"/>
    </row>
    <row r="1516" spans="1:100" ht="21" customHeight="1" x14ac:dyDescent="0.3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10"/>
      <c r="M1516" s="3"/>
      <c r="N1516" s="3"/>
      <c r="O1516" s="3"/>
      <c r="P1516" s="3"/>
      <c r="Q1516" s="3"/>
      <c r="R1516" s="3"/>
      <c r="S1516" s="3"/>
      <c r="T1516" s="3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  <c r="AV1516" s="4"/>
      <c r="AW1516" s="4"/>
      <c r="AX1516" s="4"/>
      <c r="AY1516" s="4"/>
      <c r="AZ1516" s="4"/>
      <c r="BA1516" s="4"/>
      <c r="BB1516" s="4"/>
      <c r="BC1516" s="4"/>
      <c r="BD1516" s="4"/>
      <c r="BE1516" s="4"/>
      <c r="BF1516" s="4"/>
      <c r="BG1516" s="4"/>
      <c r="BH1516" s="4"/>
      <c r="BI1516" s="4"/>
      <c r="BJ1516" s="4"/>
      <c r="BK1516" s="4"/>
      <c r="BL1516" s="4"/>
      <c r="BM1516" s="4"/>
      <c r="BN1516" s="4"/>
      <c r="BO1516" s="4"/>
      <c r="BP1516" s="4"/>
      <c r="BQ1516" s="4"/>
      <c r="BR1516" s="4"/>
      <c r="BS1516" s="4"/>
      <c r="BT1516" s="4"/>
      <c r="BU1516" s="4"/>
      <c r="BV1516" s="4"/>
      <c r="BW1516" s="4"/>
      <c r="BX1516" s="4"/>
      <c r="BY1516" s="4"/>
      <c r="BZ1516" s="4"/>
      <c r="CA1516" s="4"/>
      <c r="CB1516" s="4"/>
      <c r="CC1516" s="4"/>
      <c r="CD1516" s="4"/>
      <c r="CE1516" s="4"/>
      <c r="CF1516" s="4"/>
      <c r="CG1516" s="4"/>
      <c r="CH1516" s="4"/>
      <c r="CI1516" s="4"/>
      <c r="CJ1516" s="4"/>
      <c r="CK1516" s="4"/>
      <c r="CL1516" s="4"/>
      <c r="CM1516" s="4"/>
      <c r="CN1516" s="4"/>
      <c r="CO1516" s="4"/>
      <c r="CP1516" s="4"/>
      <c r="CQ1516" s="4"/>
      <c r="CR1516" s="4"/>
      <c r="CS1516" s="4"/>
      <c r="CT1516" s="4"/>
      <c r="CU1516" s="4"/>
      <c r="CV1516" s="4"/>
    </row>
    <row r="1517" spans="1:100" ht="21" customHeight="1" x14ac:dyDescent="0.3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10"/>
      <c r="M1517" s="3"/>
      <c r="N1517" s="3"/>
      <c r="O1517" s="3"/>
      <c r="P1517" s="3"/>
      <c r="Q1517" s="3"/>
      <c r="R1517" s="3"/>
      <c r="S1517" s="3"/>
      <c r="T1517" s="3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  <c r="AX1517" s="4"/>
      <c r="AY1517" s="4"/>
      <c r="AZ1517" s="4"/>
      <c r="BA1517" s="4"/>
      <c r="BB1517" s="4"/>
      <c r="BC1517" s="4"/>
      <c r="BD1517" s="4"/>
      <c r="BE1517" s="4"/>
      <c r="BF1517" s="4"/>
      <c r="BG1517" s="4"/>
      <c r="BH1517" s="4"/>
      <c r="BI1517" s="4"/>
      <c r="BJ1517" s="4"/>
      <c r="BK1517" s="4"/>
      <c r="BL1517" s="4"/>
      <c r="BM1517" s="4"/>
      <c r="BN1517" s="4"/>
      <c r="BO1517" s="4"/>
      <c r="BP1517" s="4"/>
      <c r="BQ1517" s="4"/>
      <c r="BR1517" s="4"/>
      <c r="BS1517" s="4"/>
      <c r="BT1517" s="4"/>
      <c r="BU1517" s="4"/>
      <c r="BV1517" s="4"/>
      <c r="BW1517" s="4"/>
      <c r="BX1517" s="4"/>
      <c r="BY1517" s="4"/>
      <c r="BZ1517" s="4"/>
      <c r="CA1517" s="4"/>
      <c r="CB1517" s="4"/>
      <c r="CC1517" s="4"/>
      <c r="CD1517" s="4"/>
      <c r="CE1517" s="4"/>
      <c r="CF1517" s="4"/>
      <c r="CG1517" s="4"/>
      <c r="CH1517" s="4"/>
      <c r="CI1517" s="4"/>
      <c r="CJ1517" s="4"/>
      <c r="CK1517" s="4"/>
      <c r="CL1517" s="4"/>
      <c r="CM1517" s="4"/>
      <c r="CN1517" s="4"/>
      <c r="CO1517" s="4"/>
      <c r="CP1517" s="4"/>
      <c r="CQ1517" s="4"/>
      <c r="CR1517" s="4"/>
      <c r="CS1517" s="4"/>
      <c r="CT1517" s="4"/>
      <c r="CU1517" s="4"/>
      <c r="CV1517" s="4"/>
    </row>
    <row r="1518" spans="1:100" ht="21" customHeight="1" x14ac:dyDescent="0.3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10"/>
      <c r="M1518" s="3"/>
      <c r="N1518" s="3"/>
      <c r="O1518" s="3"/>
      <c r="P1518" s="3"/>
      <c r="Q1518" s="3"/>
      <c r="R1518" s="3"/>
      <c r="S1518" s="3"/>
      <c r="T1518" s="3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  <c r="AV1518" s="4"/>
      <c r="AW1518" s="4"/>
      <c r="AX1518" s="4"/>
      <c r="AY1518" s="4"/>
      <c r="AZ1518" s="4"/>
      <c r="BA1518" s="4"/>
      <c r="BB1518" s="4"/>
      <c r="BC1518" s="4"/>
      <c r="BD1518" s="4"/>
      <c r="BE1518" s="4"/>
      <c r="BF1518" s="4"/>
      <c r="BG1518" s="4"/>
      <c r="BH1518" s="4"/>
      <c r="BI1518" s="4"/>
      <c r="BJ1518" s="4"/>
      <c r="BK1518" s="4"/>
      <c r="BL1518" s="4"/>
      <c r="BM1518" s="4"/>
      <c r="BN1518" s="4"/>
      <c r="BO1518" s="4"/>
      <c r="BP1518" s="4"/>
      <c r="BQ1518" s="4"/>
      <c r="BR1518" s="4"/>
      <c r="BS1518" s="4"/>
      <c r="BT1518" s="4"/>
      <c r="BU1518" s="4"/>
      <c r="BV1518" s="4"/>
      <c r="BW1518" s="4"/>
      <c r="BX1518" s="4"/>
      <c r="BY1518" s="4"/>
      <c r="BZ1518" s="4"/>
      <c r="CA1518" s="4"/>
      <c r="CB1518" s="4"/>
      <c r="CC1518" s="4"/>
      <c r="CD1518" s="4"/>
      <c r="CE1518" s="4"/>
      <c r="CF1518" s="4"/>
      <c r="CG1518" s="4"/>
      <c r="CH1518" s="4"/>
      <c r="CI1518" s="4"/>
      <c r="CJ1518" s="4"/>
      <c r="CK1518" s="4"/>
      <c r="CL1518" s="4"/>
      <c r="CM1518" s="4"/>
      <c r="CN1518" s="4"/>
      <c r="CO1518" s="4"/>
      <c r="CP1518" s="4"/>
      <c r="CQ1518" s="4"/>
      <c r="CR1518" s="4"/>
      <c r="CS1518" s="4"/>
      <c r="CT1518" s="4"/>
      <c r="CU1518" s="4"/>
      <c r="CV1518" s="4"/>
    </row>
    <row r="1519" spans="1:100" ht="21" customHeight="1" x14ac:dyDescent="0.3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10"/>
      <c r="M1519" s="3"/>
      <c r="N1519" s="3"/>
      <c r="O1519" s="3"/>
      <c r="P1519" s="3"/>
      <c r="Q1519" s="3"/>
      <c r="R1519" s="3"/>
      <c r="S1519" s="3"/>
      <c r="T1519" s="3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  <c r="AV1519" s="4"/>
      <c r="AW1519" s="4"/>
      <c r="AX1519" s="4"/>
      <c r="AY1519" s="4"/>
      <c r="AZ1519" s="4"/>
      <c r="BA1519" s="4"/>
      <c r="BB1519" s="4"/>
      <c r="BC1519" s="4"/>
      <c r="BD1519" s="4"/>
      <c r="BE1519" s="4"/>
      <c r="BF1519" s="4"/>
      <c r="BG1519" s="4"/>
      <c r="BH1519" s="4"/>
      <c r="BI1519" s="4"/>
      <c r="BJ1519" s="4"/>
      <c r="BK1519" s="4"/>
      <c r="BL1519" s="4"/>
      <c r="BM1519" s="4"/>
      <c r="BN1519" s="4"/>
      <c r="BO1519" s="4"/>
      <c r="BP1519" s="4"/>
      <c r="BQ1519" s="4"/>
      <c r="BR1519" s="4"/>
      <c r="BS1519" s="4"/>
      <c r="BT1519" s="4"/>
      <c r="BU1519" s="4"/>
      <c r="BV1519" s="4"/>
      <c r="BW1519" s="4"/>
      <c r="BX1519" s="4"/>
      <c r="BY1519" s="4"/>
      <c r="BZ1519" s="4"/>
      <c r="CA1519" s="4"/>
      <c r="CB1519" s="4"/>
      <c r="CC1519" s="4"/>
      <c r="CD1519" s="4"/>
      <c r="CE1519" s="4"/>
      <c r="CF1519" s="4"/>
      <c r="CG1519" s="4"/>
      <c r="CH1519" s="4"/>
      <c r="CI1519" s="4"/>
      <c r="CJ1519" s="4"/>
      <c r="CK1519" s="4"/>
      <c r="CL1519" s="4"/>
      <c r="CM1519" s="4"/>
      <c r="CN1519" s="4"/>
      <c r="CO1519" s="4"/>
      <c r="CP1519" s="4"/>
      <c r="CQ1519" s="4"/>
      <c r="CR1519" s="4"/>
      <c r="CS1519" s="4"/>
      <c r="CT1519" s="4"/>
      <c r="CU1519" s="4"/>
      <c r="CV1519" s="4"/>
    </row>
    <row r="1520" spans="1:100" ht="21" customHeight="1" x14ac:dyDescent="0.3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10"/>
      <c r="M1520" s="3"/>
      <c r="N1520" s="3"/>
      <c r="O1520" s="3"/>
      <c r="P1520" s="3"/>
      <c r="Q1520" s="3"/>
      <c r="R1520" s="3"/>
      <c r="S1520" s="3"/>
      <c r="T1520" s="3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  <c r="AV1520" s="4"/>
      <c r="AW1520" s="4"/>
      <c r="AX1520" s="4"/>
      <c r="AY1520" s="4"/>
      <c r="AZ1520" s="4"/>
      <c r="BA1520" s="4"/>
      <c r="BB1520" s="4"/>
      <c r="BC1520" s="4"/>
      <c r="BD1520" s="4"/>
      <c r="BE1520" s="4"/>
      <c r="BF1520" s="4"/>
      <c r="BG1520" s="4"/>
      <c r="BH1520" s="4"/>
      <c r="BI1520" s="4"/>
      <c r="BJ1520" s="4"/>
      <c r="BK1520" s="4"/>
      <c r="BL1520" s="4"/>
      <c r="BM1520" s="4"/>
      <c r="BN1520" s="4"/>
      <c r="BO1520" s="4"/>
      <c r="BP1520" s="4"/>
      <c r="BQ1520" s="4"/>
      <c r="BR1520" s="4"/>
      <c r="BS1520" s="4"/>
      <c r="BT1520" s="4"/>
      <c r="BU1520" s="4"/>
      <c r="BV1520" s="4"/>
      <c r="BW1520" s="4"/>
      <c r="BX1520" s="4"/>
      <c r="BY1520" s="4"/>
      <c r="BZ1520" s="4"/>
      <c r="CA1520" s="4"/>
      <c r="CB1520" s="4"/>
      <c r="CC1520" s="4"/>
      <c r="CD1520" s="4"/>
      <c r="CE1520" s="4"/>
      <c r="CF1520" s="4"/>
      <c r="CG1520" s="4"/>
      <c r="CH1520" s="4"/>
      <c r="CI1520" s="4"/>
      <c r="CJ1520" s="4"/>
      <c r="CK1520" s="4"/>
      <c r="CL1520" s="4"/>
      <c r="CM1520" s="4"/>
      <c r="CN1520" s="4"/>
      <c r="CO1520" s="4"/>
      <c r="CP1520" s="4"/>
      <c r="CQ1520" s="4"/>
      <c r="CR1520" s="4"/>
      <c r="CS1520" s="4"/>
      <c r="CT1520" s="4"/>
      <c r="CU1520" s="4"/>
      <c r="CV1520" s="4"/>
    </row>
    <row r="1521" spans="1:100" ht="21" customHeight="1" x14ac:dyDescent="0.3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10"/>
      <c r="M1521" s="3"/>
      <c r="N1521" s="3"/>
      <c r="O1521" s="3"/>
      <c r="P1521" s="3"/>
      <c r="Q1521" s="3"/>
      <c r="R1521" s="3"/>
      <c r="S1521" s="3"/>
      <c r="T1521" s="3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  <c r="AV1521" s="4"/>
      <c r="AW1521" s="4"/>
      <c r="AX1521" s="4"/>
      <c r="AY1521" s="4"/>
      <c r="AZ1521" s="4"/>
      <c r="BA1521" s="4"/>
      <c r="BB1521" s="4"/>
      <c r="BC1521" s="4"/>
      <c r="BD1521" s="4"/>
      <c r="BE1521" s="4"/>
      <c r="BF1521" s="4"/>
      <c r="BG1521" s="4"/>
      <c r="BH1521" s="4"/>
      <c r="BI1521" s="4"/>
      <c r="BJ1521" s="4"/>
      <c r="BK1521" s="4"/>
      <c r="BL1521" s="4"/>
      <c r="BM1521" s="4"/>
      <c r="BN1521" s="4"/>
      <c r="BO1521" s="4"/>
      <c r="BP1521" s="4"/>
      <c r="BQ1521" s="4"/>
      <c r="BR1521" s="4"/>
      <c r="BS1521" s="4"/>
      <c r="BT1521" s="4"/>
      <c r="BU1521" s="4"/>
      <c r="BV1521" s="4"/>
      <c r="BW1521" s="4"/>
      <c r="BX1521" s="4"/>
      <c r="BY1521" s="4"/>
      <c r="BZ1521" s="4"/>
      <c r="CA1521" s="4"/>
      <c r="CB1521" s="4"/>
      <c r="CC1521" s="4"/>
      <c r="CD1521" s="4"/>
      <c r="CE1521" s="4"/>
      <c r="CF1521" s="4"/>
      <c r="CG1521" s="4"/>
      <c r="CH1521" s="4"/>
      <c r="CI1521" s="4"/>
      <c r="CJ1521" s="4"/>
      <c r="CK1521" s="4"/>
      <c r="CL1521" s="4"/>
      <c r="CM1521" s="4"/>
      <c r="CN1521" s="4"/>
      <c r="CO1521" s="4"/>
      <c r="CP1521" s="4"/>
      <c r="CQ1521" s="4"/>
      <c r="CR1521" s="4"/>
      <c r="CS1521" s="4"/>
      <c r="CT1521" s="4"/>
      <c r="CU1521" s="4"/>
      <c r="CV1521" s="4"/>
    </row>
    <row r="1522" spans="1:100" ht="21" customHeight="1" x14ac:dyDescent="0.3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10"/>
      <c r="M1522" s="3"/>
      <c r="N1522" s="3"/>
      <c r="O1522" s="3"/>
      <c r="P1522" s="3"/>
      <c r="Q1522" s="3"/>
      <c r="R1522" s="3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  <c r="AN1522" s="4"/>
      <c r="AO1522" s="4"/>
      <c r="AP1522" s="4"/>
      <c r="AQ1522" s="4"/>
      <c r="AR1522" s="4"/>
      <c r="AS1522" s="4"/>
      <c r="AT1522" s="4"/>
      <c r="AU1522" s="4"/>
      <c r="AV1522" s="4"/>
      <c r="AW1522" s="4"/>
      <c r="AX1522" s="4"/>
      <c r="AY1522" s="4"/>
      <c r="AZ1522" s="4"/>
      <c r="BA1522" s="4"/>
      <c r="BB1522" s="4"/>
      <c r="BC1522" s="4"/>
      <c r="BD1522" s="4"/>
      <c r="BE1522" s="4"/>
      <c r="BF1522" s="4"/>
      <c r="BG1522" s="4"/>
      <c r="BH1522" s="4"/>
      <c r="BI1522" s="4"/>
      <c r="BJ1522" s="4"/>
      <c r="BK1522" s="4"/>
      <c r="BL1522" s="4"/>
      <c r="BM1522" s="4"/>
      <c r="BN1522" s="4"/>
      <c r="BO1522" s="4"/>
      <c r="BP1522" s="4"/>
      <c r="BQ1522" s="4"/>
      <c r="BR1522" s="4"/>
      <c r="BS1522" s="4"/>
      <c r="BT1522" s="4"/>
      <c r="BU1522" s="4"/>
      <c r="BV1522" s="4"/>
      <c r="BW1522" s="4"/>
      <c r="BX1522" s="4"/>
      <c r="BY1522" s="4"/>
      <c r="BZ1522" s="4"/>
      <c r="CA1522" s="4"/>
      <c r="CB1522" s="4"/>
      <c r="CC1522" s="4"/>
      <c r="CD1522" s="4"/>
      <c r="CE1522" s="4"/>
      <c r="CF1522" s="4"/>
      <c r="CG1522" s="4"/>
      <c r="CH1522" s="4"/>
      <c r="CI1522" s="4"/>
      <c r="CJ1522" s="4"/>
      <c r="CK1522" s="4"/>
      <c r="CL1522" s="4"/>
      <c r="CM1522" s="4"/>
      <c r="CN1522" s="4"/>
      <c r="CO1522" s="4"/>
      <c r="CP1522" s="4"/>
      <c r="CQ1522" s="4"/>
      <c r="CR1522" s="4"/>
      <c r="CS1522" s="4"/>
      <c r="CT1522" s="4"/>
      <c r="CU1522" s="4"/>
      <c r="CV1522" s="4"/>
    </row>
    <row r="1523" spans="1:100" ht="21" customHeight="1" x14ac:dyDescent="0.3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10"/>
      <c r="M1523" s="3"/>
      <c r="N1523" s="3"/>
      <c r="O1523" s="3"/>
      <c r="P1523" s="3"/>
      <c r="Q1523" s="3"/>
      <c r="R1523" s="3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  <c r="AN1523" s="4"/>
      <c r="AO1523" s="4"/>
      <c r="AP1523" s="4"/>
      <c r="AQ1523" s="4"/>
      <c r="AR1523" s="4"/>
      <c r="AS1523" s="4"/>
      <c r="AT1523" s="4"/>
      <c r="AU1523" s="4"/>
      <c r="AV1523" s="4"/>
      <c r="AW1523" s="4"/>
      <c r="AX1523" s="4"/>
      <c r="AY1523" s="4"/>
      <c r="AZ1523" s="4"/>
      <c r="BA1523" s="4"/>
      <c r="BB1523" s="4"/>
      <c r="BC1523" s="4"/>
      <c r="BD1523" s="4"/>
      <c r="BE1523" s="4"/>
      <c r="BF1523" s="4"/>
      <c r="BG1523" s="4"/>
      <c r="BH1523" s="4"/>
      <c r="BI1523" s="4"/>
      <c r="BJ1523" s="4"/>
      <c r="BK1523" s="4"/>
      <c r="BL1523" s="4"/>
      <c r="BM1523" s="4"/>
      <c r="BN1523" s="4"/>
      <c r="BO1523" s="4"/>
      <c r="BP1523" s="4"/>
      <c r="BQ1523" s="4"/>
      <c r="BR1523" s="4"/>
      <c r="BS1523" s="4"/>
      <c r="BT1523" s="4"/>
      <c r="BU1523" s="4"/>
      <c r="BV1523" s="4"/>
      <c r="BW1523" s="4"/>
      <c r="BX1523" s="4"/>
      <c r="BY1523" s="4"/>
      <c r="BZ1523" s="4"/>
      <c r="CA1523" s="4"/>
      <c r="CB1523" s="4"/>
      <c r="CC1523" s="4"/>
      <c r="CD1523" s="4"/>
      <c r="CE1523" s="4"/>
      <c r="CF1523" s="4"/>
      <c r="CG1523" s="4"/>
      <c r="CH1523" s="4"/>
      <c r="CI1523" s="4"/>
      <c r="CJ1523" s="4"/>
      <c r="CK1523" s="4"/>
      <c r="CL1523" s="4"/>
      <c r="CM1523" s="4"/>
      <c r="CN1523" s="4"/>
      <c r="CO1523" s="4"/>
      <c r="CP1523" s="4"/>
      <c r="CQ1523" s="4"/>
      <c r="CR1523" s="4"/>
      <c r="CS1523" s="4"/>
      <c r="CT1523" s="4"/>
      <c r="CU1523" s="4"/>
      <c r="CV1523" s="4"/>
    </row>
    <row r="1524" spans="1:100" ht="21" customHeight="1" x14ac:dyDescent="0.3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10"/>
      <c r="M1524" s="3"/>
      <c r="N1524" s="3"/>
      <c r="O1524" s="3"/>
      <c r="P1524" s="3"/>
      <c r="Q1524" s="3"/>
      <c r="R1524" s="3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  <c r="AN1524" s="4"/>
      <c r="AO1524" s="4"/>
      <c r="AP1524" s="4"/>
      <c r="AQ1524" s="4"/>
      <c r="AR1524" s="4"/>
      <c r="AS1524" s="4"/>
      <c r="AT1524" s="4"/>
      <c r="AU1524" s="4"/>
      <c r="AV1524" s="4"/>
      <c r="AW1524" s="4"/>
      <c r="AX1524" s="4"/>
      <c r="AY1524" s="4"/>
      <c r="AZ1524" s="4"/>
      <c r="BA1524" s="4"/>
      <c r="BB1524" s="4"/>
      <c r="BC1524" s="4"/>
      <c r="BD1524" s="4"/>
      <c r="BE1524" s="4"/>
      <c r="BF1524" s="4"/>
      <c r="BG1524" s="4"/>
      <c r="BH1524" s="4"/>
      <c r="BI1524" s="4"/>
      <c r="BJ1524" s="4"/>
      <c r="BK1524" s="4"/>
      <c r="BL1524" s="4"/>
      <c r="BM1524" s="4"/>
      <c r="BN1524" s="4"/>
      <c r="BO1524" s="4"/>
      <c r="BP1524" s="4"/>
      <c r="BQ1524" s="4"/>
      <c r="BR1524" s="4"/>
      <c r="BS1524" s="4"/>
      <c r="BT1524" s="4"/>
      <c r="BU1524" s="4"/>
      <c r="BV1524" s="4"/>
      <c r="BW1524" s="4"/>
      <c r="BX1524" s="4"/>
      <c r="BY1524" s="4"/>
      <c r="BZ1524" s="4"/>
      <c r="CA1524" s="4"/>
      <c r="CB1524" s="4"/>
      <c r="CC1524" s="4"/>
      <c r="CD1524" s="4"/>
      <c r="CE1524" s="4"/>
      <c r="CF1524" s="4"/>
      <c r="CG1524" s="4"/>
      <c r="CH1524" s="4"/>
      <c r="CI1524" s="4"/>
      <c r="CJ1524" s="4"/>
      <c r="CK1524" s="4"/>
      <c r="CL1524" s="4"/>
      <c r="CM1524" s="4"/>
      <c r="CN1524" s="4"/>
      <c r="CO1524" s="4"/>
      <c r="CP1524" s="4"/>
      <c r="CQ1524" s="4"/>
      <c r="CR1524" s="4"/>
      <c r="CS1524" s="4"/>
      <c r="CT1524" s="4"/>
      <c r="CU1524" s="4"/>
      <c r="CV1524" s="4"/>
    </row>
    <row r="1525" spans="1:100" ht="21" customHeight="1" x14ac:dyDescent="0.3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10"/>
      <c r="M1525" s="3"/>
      <c r="N1525" s="3"/>
      <c r="O1525" s="3"/>
      <c r="P1525" s="3"/>
      <c r="Q1525" s="3"/>
      <c r="R1525" s="3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  <c r="AN1525" s="4"/>
      <c r="AO1525" s="4"/>
      <c r="AP1525" s="4"/>
      <c r="AQ1525" s="4"/>
      <c r="AR1525" s="4"/>
      <c r="AS1525" s="4"/>
      <c r="AT1525" s="4"/>
      <c r="AU1525" s="4"/>
      <c r="AV1525" s="4"/>
      <c r="AW1525" s="4"/>
      <c r="AX1525" s="4"/>
      <c r="AY1525" s="4"/>
      <c r="AZ1525" s="4"/>
      <c r="BA1525" s="4"/>
      <c r="BB1525" s="4"/>
      <c r="BC1525" s="4"/>
      <c r="BD1525" s="4"/>
      <c r="BE1525" s="4"/>
      <c r="BF1525" s="4"/>
      <c r="BG1525" s="4"/>
      <c r="BH1525" s="4"/>
      <c r="BI1525" s="4"/>
      <c r="BJ1525" s="4"/>
      <c r="BK1525" s="4"/>
      <c r="BL1525" s="4"/>
      <c r="BM1525" s="4"/>
      <c r="BN1525" s="4"/>
      <c r="BO1525" s="4"/>
      <c r="BP1525" s="4"/>
      <c r="BQ1525" s="4"/>
      <c r="BR1525" s="4"/>
      <c r="BS1525" s="4"/>
      <c r="BT1525" s="4"/>
      <c r="BU1525" s="4"/>
      <c r="BV1525" s="4"/>
      <c r="BW1525" s="4"/>
      <c r="BX1525" s="4"/>
      <c r="BY1525" s="4"/>
      <c r="BZ1525" s="4"/>
      <c r="CA1525" s="4"/>
      <c r="CB1525" s="4"/>
      <c r="CC1525" s="4"/>
      <c r="CD1525" s="4"/>
      <c r="CE1525" s="4"/>
      <c r="CF1525" s="4"/>
      <c r="CG1525" s="4"/>
      <c r="CH1525" s="4"/>
      <c r="CI1525" s="4"/>
      <c r="CJ1525" s="4"/>
      <c r="CK1525" s="4"/>
      <c r="CL1525" s="4"/>
      <c r="CM1525" s="4"/>
      <c r="CN1525" s="4"/>
      <c r="CO1525" s="4"/>
      <c r="CP1525" s="4"/>
      <c r="CQ1525" s="4"/>
      <c r="CR1525" s="4"/>
      <c r="CS1525" s="4"/>
      <c r="CT1525" s="4"/>
      <c r="CU1525" s="4"/>
      <c r="CV1525" s="4"/>
    </row>
    <row r="1526" spans="1:100" ht="21" customHeight="1" x14ac:dyDescent="0.3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10"/>
      <c r="M1526" s="3"/>
      <c r="N1526" s="3"/>
      <c r="O1526" s="3"/>
      <c r="P1526" s="3"/>
      <c r="Q1526" s="3"/>
      <c r="R1526" s="3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  <c r="AN1526" s="4"/>
      <c r="AO1526" s="4"/>
      <c r="AP1526" s="4"/>
      <c r="AQ1526" s="4"/>
      <c r="AR1526" s="4"/>
      <c r="AS1526" s="4"/>
      <c r="AT1526" s="4"/>
      <c r="AU1526" s="4"/>
      <c r="AV1526" s="4"/>
      <c r="AW1526" s="4"/>
      <c r="AX1526" s="4"/>
      <c r="AY1526" s="4"/>
      <c r="AZ1526" s="4"/>
      <c r="BA1526" s="4"/>
      <c r="BB1526" s="4"/>
      <c r="BC1526" s="4"/>
      <c r="BD1526" s="4"/>
      <c r="BE1526" s="4"/>
      <c r="BF1526" s="4"/>
      <c r="BG1526" s="4"/>
      <c r="BH1526" s="4"/>
      <c r="BI1526" s="4"/>
      <c r="BJ1526" s="4"/>
      <c r="BK1526" s="4"/>
      <c r="BL1526" s="4"/>
      <c r="BM1526" s="4"/>
      <c r="BN1526" s="4"/>
      <c r="BO1526" s="4"/>
      <c r="BP1526" s="4"/>
      <c r="BQ1526" s="4"/>
      <c r="BR1526" s="4"/>
      <c r="BS1526" s="4"/>
      <c r="BT1526" s="4"/>
      <c r="BU1526" s="4"/>
      <c r="BV1526" s="4"/>
      <c r="BW1526" s="4"/>
      <c r="BX1526" s="4"/>
      <c r="BY1526" s="4"/>
      <c r="BZ1526" s="4"/>
      <c r="CA1526" s="4"/>
      <c r="CB1526" s="4"/>
      <c r="CC1526" s="4"/>
      <c r="CD1526" s="4"/>
      <c r="CE1526" s="4"/>
      <c r="CF1526" s="4"/>
      <c r="CG1526" s="4"/>
      <c r="CH1526" s="4"/>
      <c r="CI1526" s="4"/>
      <c r="CJ1526" s="4"/>
      <c r="CK1526" s="4"/>
      <c r="CL1526" s="4"/>
      <c r="CM1526" s="4"/>
      <c r="CN1526" s="4"/>
      <c r="CO1526" s="4"/>
      <c r="CP1526" s="4"/>
      <c r="CQ1526" s="4"/>
      <c r="CR1526" s="4"/>
      <c r="CS1526" s="4"/>
      <c r="CT1526" s="4"/>
      <c r="CU1526" s="4"/>
      <c r="CV1526" s="4"/>
    </row>
    <row r="1527" spans="1:100" ht="21" customHeight="1" x14ac:dyDescent="0.3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10"/>
      <c r="M1527" s="3"/>
      <c r="N1527" s="3"/>
      <c r="O1527" s="3"/>
      <c r="P1527" s="3"/>
      <c r="Q1527" s="3"/>
      <c r="R1527" s="3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  <c r="AN1527" s="4"/>
      <c r="AO1527" s="4"/>
      <c r="AP1527" s="4"/>
      <c r="AQ1527" s="4"/>
      <c r="AR1527" s="4"/>
      <c r="AS1527" s="4"/>
      <c r="AT1527" s="4"/>
      <c r="AU1527" s="4"/>
      <c r="AV1527" s="4"/>
      <c r="AW1527" s="4"/>
      <c r="AX1527" s="4"/>
      <c r="AY1527" s="4"/>
      <c r="AZ1527" s="4"/>
      <c r="BA1527" s="4"/>
      <c r="BB1527" s="4"/>
      <c r="BC1527" s="4"/>
      <c r="BD1527" s="4"/>
      <c r="BE1527" s="4"/>
      <c r="BF1527" s="4"/>
      <c r="BG1527" s="4"/>
      <c r="BH1527" s="4"/>
      <c r="BI1527" s="4"/>
      <c r="BJ1527" s="4"/>
      <c r="BK1527" s="4"/>
      <c r="BL1527" s="4"/>
      <c r="BM1527" s="4"/>
      <c r="BN1527" s="4"/>
      <c r="BO1527" s="4"/>
      <c r="BP1527" s="4"/>
      <c r="BQ1527" s="4"/>
      <c r="BR1527" s="4"/>
      <c r="BS1527" s="4"/>
      <c r="BT1527" s="4"/>
      <c r="BU1527" s="4"/>
      <c r="BV1527" s="4"/>
      <c r="BW1527" s="4"/>
      <c r="BX1527" s="4"/>
      <c r="BY1527" s="4"/>
      <c r="BZ1527" s="4"/>
      <c r="CA1527" s="4"/>
      <c r="CB1527" s="4"/>
      <c r="CC1527" s="4"/>
      <c r="CD1527" s="4"/>
      <c r="CE1527" s="4"/>
      <c r="CF1527" s="4"/>
      <c r="CG1527" s="4"/>
      <c r="CH1527" s="4"/>
      <c r="CI1527" s="4"/>
      <c r="CJ1527" s="4"/>
      <c r="CK1527" s="4"/>
      <c r="CL1527" s="4"/>
      <c r="CM1527" s="4"/>
      <c r="CN1527" s="4"/>
      <c r="CO1527" s="4"/>
      <c r="CP1527" s="4"/>
      <c r="CQ1527" s="4"/>
      <c r="CR1527" s="4"/>
      <c r="CS1527" s="4"/>
      <c r="CT1527" s="4"/>
      <c r="CU1527" s="4"/>
      <c r="CV1527" s="4"/>
    </row>
    <row r="1528" spans="1:100" ht="21" customHeight="1" x14ac:dyDescent="0.3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10"/>
      <c r="M1528" s="3"/>
      <c r="N1528" s="3"/>
      <c r="O1528" s="3"/>
      <c r="P1528" s="3"/>
      <c r="Q1528" s="3"/>
      <c r="R1528" s="3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  <c r="AN1528" s="4"/>
      <c r="AO1528" s="4"/>
      <c r="AP1528" s="4"/>
      <c r="AQ1528" s="4"/>
      <c r="AR1528" s="4"/>
      <c r="AS1528" s="4"/>
      <c r="AT1528" s="4"/>
      <c r="AU1528" s="4"/>
      <c r="AV1528" s="4"/>
      <c r="AW1528" s="4"/>
      <c r="AX1528" s="4"/>
      <c r="AY1528" s="4"/>
      <c r="AZ1528" s="4"/>
      <c r="BA1528" s="4"/>
      <c r="BB1528" s="4"/>
      <c r="BC1528" s="4"/>
      <c r="BD1528" s="4"/>
      <c r="BE1528" s="4"/>
      <c r="BF1528" s="4"/>
      <c r="BG1528" s="4"/>
      <c r="BH1528" s="4"/>
      <c r="BI1528" s="4"/>
      <c r="BJ1528" s="4"/>
      <c r="BK1528" s="4"/>
      <c r="BL1528" s="4"/>
      <c r="BM1528" s="4"/>
      <c r="BN1528" s="4"/>
      <c r="BO1528" s="4"/>
      <c r="BP1528" s="4"/>
      <c r="BQ1528" s="4"/>
      <c r="BR1528" s="4"/>
      <c r="BS1528" s="4"/>
      <c r="BT1528" s="4"/>
      <c r="BU1528" s="4"/>
      <c r="BV1528" s="4"/>
      <c r="BW1528" s="4"/>
      <c r="BX1528" s="4"/>
      <c r="BY1528" s="4"/>
      <c r="BZ1528" s="4"/>
      <c r="CA1528" s="4"/>
      <c r="CB1528" s="4"/>
      <c r="CC1528" s="4"/>
      <c r="CD1528" s="4"/>
      <c r="CE1528" s="4"/>
      <c r="CF1528" s="4"/>
      <c r="CG1528" s="4"/>
      <c r="CH1528" s="4"/>
      <c r="CI1528" s="4"/>
      <c r="CJ1528" s="4"/>
      <c r="CK1528" s="4"/>
      <c r="CL1528" s="4"/>
      <c r="CM1528" s="4"/>
      <c r="CN1528" s="4"/>
      <c r="CO1528" s="4"/>
      <c r="CP1528" s="4"/>
      <c r="CQ1528" s="4"/>
      <c r="CR1528" s="4"/>
      <c r="CS1528" s="4"/>
      <c r="CT1528" s="4"/>
      <c r="CU1528" s="4"/>
      <c r="CV1528" s="4"/>
    </row>
    <row r="1529" spans="1:100" ht="21" customHeight="1" x14ac:dyDescent="0.3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10"/>
      <c r="M1529" s="3"/>
      <c r="N1529" s="3"/>
      <c r="O1529" s="3"/>
      <c r="P1529" s="3"/>
      <c r="Q1529" s="3"/>
      <c r="R1529" s="3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  <c r="AN1529" s="4"/>
      <c r="AO1529" s="4"/>
      <c r="AP1529" s="4"/>
      <c r="AQ1529" s="4"/>
      <c r="AR1529" s="4"/>
      <c r="AS1529" s="4"/>
      <c r="AT1529" s="4"/>
      <c r="AU1529" s="4"/>
      <c r="AV1529" s="4"/>
      <c r="AW1529" s="4"/>
      <c r="AX1529" s="4"/>
      <c r="AY1529" s="4"/>
      <c r="AZ1529" s="4"/>
      <c r="BA1529" s="4"/>
      <c r="BB1529" s="4"/>
      <c r="BC1529" s="4"/>
      <c r="BD1529" s="4"/>
      <c r="BE1529" s="4"/>
      <c r="BF1529" s="4"/>
      <c r="BG1529" s="4"/>
      <c r="BH1529" s="4"/>
      <c r="BI1529" s="4"/>
      <c r="BJ1529" s="4"/>
      <c r="BK1529" s="4"/>
      <c r="BL1529" s="4"/>
      <c r="BM1529" s="4"/>
      <c r="BN1529" s="4"/>
      <c r="BO1529" s="4"/>
      <c r="BP1529" s="4"/>
      <c r="BQ1529" s="4"/>
      <c r="BR1529" s="4"/>
      <c r="BS1529" s="4"/>
      <c r="BT1529" s="4"/>
      <c r="BU1529" s="4"/>
      <c r="BV1529" s="4"/>
      <c r="BW1529" s="4"/>
      <c r="BX1529" s="4"/>
      <c r="BY1529" s="4"/>
      <c r="BZ1529" s="4"/>
      <c r="CA1529" s="4"/>
      <c r="CB1529" s="4"/>
      <c r="CC1529" s="4"/>
      <c r="CD1529" s="4"/>
      <c r="CE1529" s="4"/>
      <c r="CF1529" s="4"/>
      <c r="CG1529" s="4"/>
      <c r="CH1529" s="4"/>
      <c r="CI1529" s="4"/>
      <c r="CJ1529" s="4"/>
      <c r="CK1529" s="4"/>
      <c r="CL1529" s="4"/>
      <c r="CM1529" s="4"/>
      <c r="CN1529" s="4"/>
      <c r="CO1529" s="4"/>
      <c r="CP1529" s="4"/>
      <c r="CQ1529" s="4"/>
      <c r="CR1529" s="4"/>
      <c r="CS1529" s="4"/>
      <c r="CT1529" s="4"/>
      <c r="CU1529" s="4"/>
      <c r="CV1529" s="4"/>
    </row>
    <row r="1530" spans="1:100" ht="21" customHeight="1" x14ac:dyDescent="0.3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10"/>
      <c r="M1530" s="3"/>
      <c r="N1530" s="3"/>
      <c r="O1530" s="3"/>
      <c r="P1530" s="3"/>
      <c r="Q1530" s="3"/>
      <c r="R1530" s="3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  <c r="AN1530" s="4"/>
      <c r="AO1530" s="4"/>
      <c r="AP1530" s="4"/>
      <c r="AQ1530" s="4"/>
      <c r="AR1530" s="4"/>
      <c r="AS1530" s="4"/>
      <c r="AT1530" s="4"/>
      <c r="AU1530" s="4"/>
      <c r="AV1530" s="4"/>
      <c r="AW1530" s="4"/>
      <c r="AX1530" s="4"/>
      <c r="AY1530" s="4"/>
      <c r="AZ1530" s="4"/>
      <c r="BA1530" s="4"/>
      <c r="BB1530" s="4"/>
      <c r="BC1530" s="4"/>
      <c r="BD1530" s="4"/>
      <c r="BE1530" s="4"/>
      <c r="BF1530" s="4"/>
      <c r="BG1530" s="4"/>
      <c r="BH1530" s="4"/>
      <c r="BI1530" s="4"/>
      <c r="BJ1530" s="4"/>
      <c r="BK1530" s="4"/>
      <c r="BL1530" s="4"/>
      <c r="BM1530" s="4"/>
      <c r="BN1530" s="4"/>
      <c r="BO1530" s="4"/>
      <c r="BP1530" s="4"/>
      <c r="BQ1530" s="4"/>
      <c r="BR1530" s="4"/>
      <c r="BS1530" s="4"/>
      <c r="BT1530" s="4"/>
      <c r="BU1530" s="4"/>
      <c r="BV1530" s="4"/>
      <c r="BW1530" s="4"/>
      <c r="BX1530" s="4"/>
      <c r="BY1530" s="4"/>
      <c r="BZ1530" s="4"/>
      <c r="CA1530" s="4"/>
      <c r="CB1530" s="4"/>
      <c r="CC1530" s="4"/>
      <c r="CD1530" s="4"/>
      <c r="CE1530" s="4"/>
      <c r="CF1530" s="4"/>
      <c r="CG1530" s="4"/>
      <c r="CH1530" s="4"/>
      <c r="CI1530" s="4"/>
      <c r="CJ1530" s="4"/>
      <c r="CK1530" s="4"/>
      <c r="CL1530" s="4"/>
      <c r="CM1530" s="4"/>
      <c r="CN1530" s="4"/>
      <c r="CO1530" s="4"/>
      <c r="CP1530" s="4"/>
      <c r="CQ1530" s="4"/>
      <c r="CR1530" s="4"/>
      <c r="CS1530" s="4"/>
      <c r="CT1530" s="4"/>
      <c r="CU1530" s="4"/>
      <c r="CV1530" s="4"/>
    </row>
  </sheetData>
  <conditionalFormatting sqref="A2:Q264">
    <cfRule type="expression" dxfId="32" priority="19">
      <formula>SEARCH("RED", $H2)&gt;0</formula>
    </cfRule>
    <cfRule type="expression" dxfId="31" priority="20">
      <formula>SEARCH("BLUE", $H2)&gt;0</formula>
    </cfRule>
    <cfRule type="expression" dxfId="30" priority="21">
      <formula>SEARCH("GREEN", $H2)&gt;0</formula>
    </cfRule>
    <cfRule type="expression" dxfId="29" priority="22">
      <formula>SEARCH("YELLOW", $H2)&gt;0</formula>
    </cfRule>
    <cfRule type="expression" dxfId="28" priority="23">
      <formula>SEARCH("PINK", $H2)&gt;0</formula>
    </cfRule>
  </conditionalFormatting>
  <conditionalFormatting sqref="A265:R339">
    <cfRule type="expression" dxfId="27" priority="24">
      <formula>ISNUMBER(SEARCH("NATURAL", $T147))</formula>
    </cfRule>
  </conditionalFormatting>
  <conditionalFormatting sqref="A340:R373">
    <cfRule type="expression" dxfId="26" priority="25">
      <formula>ISNUMBER(SEARCH("NATURAL", $AM222))</formula>
    </cfRule>
  </conditionalFormatting>
  <conditionalFormatting sqref="A374:R382">
    <cfRule type="expression" dxfId="25" priority="27">
      <formula>ISNUMBER(SEARCH("NATURAL", $AO256))</formula>
    </cfRule>
  </conditionalFormatting>
  <conditionalFormatting sqref="A383:R1259">
    <cfRule type="expression" dxfId="24" priority="26">
      <formula>ISNUMBER(SEARCH("NATURAL", $AP265))</formula>
    </cfRule>
  </conditionalFormatting>
  <conditionalFormatting sqref="F2:F264">
    <cfRule type="expression" dxfId="23" priority="2">
      <formula>SEARCH("DONALD TRUMP", $F2)&gt;0</formula>
    </cfRule>
  </conditionalFormatting>
  <conditionalFormatting sqref="R23:R32 S33:S97">
    <cfRule type="expression" dxfId="22" priority="5">
      <formula>ISNUMBER(SEARCH("NATURAL", $T147))</formula>
    </cfRule>
  </conditionalFormatting>
  <conditionalFormatting sqref="R33:R107">
    <cfRule type="expression" dxfId="21" priority="10">
      <formula>ISNUMBER(SEARCH("NATURAL", $T147))</formula>
    </cfRule>
  </conditionalFormatting>
  <conditionalFormatting sqref="R108:R141">
    <cfRule type="expression" dxfId="20" priority="14">
      <formula>ISNUMBER(SEARCH("NATURAL", $AM222))</formula>
    </cfRule>
  </conditionalFormatting>
  <conditionalFormatting sqref="R142:R150">
    <cfRule type="expression" dxfId="19" priority="28">
      <formula>ISNUMBER(SEARCH("NATURAL", $AO256))</formula>
    </cfRule>
  </conditionalFormatting>
  <conditionalFormatting sqref="R151:R221 AK222:AK255 AM256:AM264 AN265:AN1027">
    <cfRule type="expression" dxfId="18" priority="7">
      <formula>ISNUMBER(SEARCH("NATURAL", $AP265))</formula>
    </cfRule>
  </conditionalFormatting>
  <conditionalFormatting sqref="R256:S264 S265:T330">
    <cfRule type="expression" dxfId="17" priority="29">
      <formula>ISNUMBER(SEARCH("NATURAL", $T147))</formula>
    </cfRule>
  </conditionalFormatting>
  <conditionalFormatting sqref="R222:AJ255 T256:AL264 U265:AM296">
    <cfRule type="expression" dxfId="16" priority="18">
      <formula>ISNUMBER(SEARCH("NATURAL", $T147))</formula>
    </cfRule>
  </conditionalFormatting>
  <conditionalFormatting sqref="R2:CK16 A2:Q264">
    <cfRule type="expression" dxfId="15" priority="3">
      <formula>ISNUMBER(SEARCH("NATURAL", $Q2))</formula>
    </cfRule>
  </conditionalFormatting>
  <conditionalFormatting sqref="R17:CK22 S23:CK32 T33:CK145">
    <cfRule type="expression" dxfId="14" priority="6">
      <formula>ISNUMBER(SEARCH("NATURAL", #REF!))</formula>
    </cfRule>
  </conditionalFormatting>
  <conditionalFormatting sqref="S98:S131">
    <cfRule type="expression" dxfId="13" priority="16">
      <formula>ISNUMBER(SEARCH("NATURAL", $AM222))</formula>
    </cfRule>
  </conditionalFormatting>
  <conditionalFormatting sqref="S132:S140">
    <cfRule type="expression" dxfId="12" priority="31">
      <formula>ISNUMBER(SEARCH("NATURAL", $AO256))</formula>
    </cfRule>
  </conditionalFormatting>
  <conditionalFormatting sqref="S141:S221 AL222:AL255 AN256:AN264 AO265:AO1017">
    <cfRule type="expression" dxfId="11" priority="9">
      <formula>ISNUMBER(SEARCH("NATURAL", $AP265))</formula>
    </cfRule>
  </conditionalFormatting>
  <conditionalFormatting sqref="S331:T364">
    <cfRule type="expression" dxfId="10" priority="13">
      <formula>ISNUMBER(SEARCH("NATURAL", $AM222))</formula>
    </cfRule>
  </conditionalFormatting>
  <conditionalFormatting sqref="S365:T373">
    <cfRule type="expression" dxfId="9" priority="30">
      <formula>ISNUMBER(SEARCH("NATURAL", $AO256))</formula>
    </cfRule>
  </conditionalFormatting>
  <conditionalFormatting sqref="S374:T1250">
    <cfRule type="expression" dxfId="8" priority="12">
      <formula>ISNUMBER(SEARCH("NATURAL", $AP265))</formula>
    </cfRule>
  </conditionalFormatting>
  <conditionalFormatting sqref="T146:CK146">
    <cfRule type="expression" dxfId="7" priority="4">
      <formula>ISNUMBER(SEARCH("NATURAL", $Q264))</formula>
    </cfRule>
  </conditionalFormatting>
  <conditionalFormatting sqref="T147:CK221">
    <cfRule type="expression" dxfId="6" priority="11">
      <formula>ISNUMBER(SEARCH("NATURAL", $T147))</formula>
    </cfRule>
  </conditionalFormatting>
  <conditionalFormatting sqref="U297:AM330">
    <cfRule type="expression" dxfId="5" priority="15">
      <formula>ISNUMBER(SEARCH("NATURAL", $AM222))</formula>
    </cfRule>
  </conditionalFormatting>
  <conditionalFormatting sqref="U331:AM339">
    <cfRule type="expression" dxfId="4" priority="32">
      <formula>ISNUMBER(SEARCH("NATURAL", $AO256))</formula>
    </cfRule>
  </conditionalFormatting>
  <conditionalFormatting sqref="U340:AM1216">
    <cfRule type="expression" dxfId="3" priority="8">
      <formula>ISNUMBER(SEARCH("NATURAL", $AP265))</formula>
    </cfRule>
  </conditionalFormatting>
  <conditionalFormatting sqref="AM222:CK255">
    <cfRule type="expression" dxfId="2" priority="17">
      <formula>ISNUMBER(SEARCH("NATURAL", $AM222))</formula>
    </cfRule>
  </conditionalFormatting>
  <conditionalFormatting sqref="AO256:CK264">
    <cfRule type="expression" dxfId="1" priority="33">
      <formula>ISNUMBER(SEARCH("NATURAL", $AO256))</formula>
    </cfRule>
  </conditionalFormatting>
  <conditionalFormatting sqref="AP265:CK1141">
    <cfRule type="expression" dxfId="0" priority="1">
      <formula>ISNUMBER(SEARCH("NATURAL", $AP265))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M A A B Q S w M E F A A C A A g A R X U N W x X I G O S m A A A A 9 w A A A B I A H A B D b 2 5 m a W c v U G F j a 2 F n Z S 5 4 b W w g o h g A K K A U A A A A A A A A A A A A A A A A A A A A A A A A A A A A h Y 8 x D o I w G I W v Q r r T l q r R k J 8 y O J m I M T E x r k 2 p 0 A j F 0 G K 5 m 4 N H 8 g p i F H V z f N / 7 h v f u 1 x u k f V 0 F F 9 V a 3 Z g E R Z i i Q B n Z 5 N o U C e r c M V y g l M N W y J M o V D D I x s a 9 z R N U O n e O C f H e Y z / B T V s Q R m l E D t l 6 J 0 t V C / S R 9 X 8 5 1 M Y 6 Y a R C H P a v M Z z h a D r D E W V z T I G M F D J t v g Y b B j / b H w j L r n J d q 7 g y 4 W o D Z I x A 3 i f 4 A 1 B L A w Q U A A I A C A B F d Q 1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R X U N W x + f P V q O C Q A A M N M A A B M A H A B G b 3 J t d W x h c y 9 T Z W N 0 a W 9 u M S 5 t I K I Y A C i g F A A A A A A A A A A A A A A A A A A A A A A A A A A A A O 2 a f W / b O B K H / w / Q 7 0 C o i 4 U D C M Y 5 T Z P 2 F g V O t Z x E q N / O s t M t s s F B s d l Y i C w V k t x N L s h 3 P 0 q W Z b 5 J s X 3 d Q 3 b v V x R N w 7 E 4 w + F w Z i g / C Z 2 m f h Q S d / W z 9 c v B Q T L 3 Y j o j 7 p z S t E U + k I C m r w 4 I + + N G y 3 h K 2 U j n f k q D 5 u c o v r u J o r v G m R / Q Z j s K U x q m S c M Y / P 2 3 1 + 5 4 0 P 7 0 2 z 9 I z 3 L 6 5 M z p d k g + 0 r w P k n v j 0 C T h M g h M k s Z L e m g W k + f q / p X / Y C p W u h 6 v n J Q u P h g r o W F + 8 s N Z 8 Z t x / X R l e 6 l 3 X T z / 2 h j G 0 S J K m e U X 1 J v R O D H Y N G P v h t l W S I r x B q / K J F e F 1 A o C d + o F X p x 8 y O y 6 P i w n b s + 9 8 J b N O 3 7 4 R j e T j m M v T L 5 G 8 a I d B c t F m A m T h s Y K 8 / H R c G y D r Z Z 9 g n j h w 5 N J H o 1 P 1 t D q k / 6 g K Q v c s T W e u O v R l N 6 n + f D n i 8 6 o o 4 y e D U b k 8 4 U 1 V g T W s N M l t j U u H 5 l 5 K c 0 l t v U l m 9 0 J 0 5 P j Z m Z 0 P j q 0 v v Q 6 f X W e 7 N N k 7 H S 7 x O 1 0 u + p z 2 a h e z 9 A a j b + o d v U G k / 6 Y j C Z D j Q 3 D N v l p / U S 4 X N z Q O B 9 n D r G 6 W s m I U 8 w N 9 5 3 L g W 0 R v Q X F S o k 9 6 V S 6 Q V h R + a S b R t M 7 F g 7 S h l n f P T / w b v z A T x / I S r W 6 b P 4 z l / Z H d e 4 L t m P q 6 N x j v 1 b M u R L q J v t M / d t 5 q n F M m 0 U 3 s 0 B 5 g E V w F K v B 5 Y X T B / K s L P M h D R P d v P y n B t 9 p n E Y h V T c k 9 q f C O v i t j 1 I v I P k n N F L b c d t 5 O A 0 7 o z Y X v e u d s f 1 k G i 3 D l A w p y y W h z i M r 5 a K H O b G z 8 G 4 p 6 f r h n W L 2 p T + j k V 7 U X q b k P G a n X 1 1 r F P j J X N 3 K h 8 W C p r H q Q J t + S + c 1 5 u e Z q E Z + F i y j m C Z M y l Z Z s 0 / 8 x / Q b 3 v V u 1 H W y H f W / + l N 2 5 N V j w Q s n c a B 9 m O l i C 9 9 Y X j 6 7 Z D W H C c O Z n x U l v d j 1 / 0 1 l y b k f z 1 S H S N L K e Q v 5 e O 5 P 7 6 p l y m M 9 6 i X L m G Y L S Z R l 9 v z g T n X 4 0 P v O c g E r u / k G y x N + P O + p 7 o q j 3 0 N W U / i T X f o j l 1 n h b a A 4 p F S k l X a 9 h G b n N 5 n G / j e d R 3 o 0 C 6 X 1 N i X q 7 H 4 s j 1 3 8 b C n 2 6 W L O T V l k a D I R O 6 + a g 7 D K v f 0 8 s g k r u q T n p V O 2 F 7 d E Z 4 O b d T D E m k 5 p o t j c e W A R E F A v V H T k 5 V 0 e P G e + Z U d Q K 2 P l x x n I 8 4 9 j 6 q V 8 U J c f Z 3 2 V J i W 0 B 7 2 s 5 L j 8 P E + b 3 m N E Q 2 / B u o l V k 8 H 1 N C t B M d y Q m p S s 5 9 B k P 2 W s 2 T J E Z d 8 C b 8 o m u f S C J e V 1 5 e P 5 a E O 1 y c y 7 O c M w i 8 / F w g N m 0 f 4 I L c + m z S k 7 G 7 6 Z E f q X d c v C N S l q X y J 0 I m X z I f Y b Z Y f B t R T r H k J u G q Q + Q e 4 M u G a g o g H Q 1 f y y z M u V X S j m m / r N F e y y R k t l u b I S V x V f o d 5 K B V Z X U X U x U 8 6 y W Y B Q K c X i K N T D T Q n k q 5 5 S 6 J T K V l 3 K 9 N W r K F h K j d L U J b k U a c q P W H L U M q M r L X I 5 k U q I X D b K S q E W h 6 I g y D V A y v t q r t f m d 0 1 O X + f x I n e v 8 3 W Z o r m s / H w i l p O v k H D X O V Z K q 2 U m F b J n m T A 3 O V L I V Y v o u z 4 x Z o J N Y p S S m i Y d c b O y q 2 x K s 9 v v K P q d m 9 O l A b s f Z 2 M N V b N J q D e d k 6 t V S r t m D x l d 6 6 N B m H P 4 M e v S Y s P d j l G 5 h l b 1 I k S 7 z M f / r 6 x Z l y y r 0 t x 2 a U u X 8 M R U 9 u M z 0 8 v J Q H / R j M O 1 V L s k G i 4 N W L M Z O 2 t O O K P 3 m z P J B v O R 1 a l U E 0 E e Y K t n T N L K / 2 5 e L / C H P o p n + V n W p K 5 c t D n 2 v B 1 Z 4 i o m 5 7 q n s q P 4 M U 1 D X X O w c 1 G v K s F y 5 V M r x F O N u 1 o 1 / l J 9 q / e a Y t K f w I 0 7 e o 0 v e q 2 a V l 7 x r m m c W f 0 2 y + a a h n 7 M b i 1 m 1 d s f T j 1 L A M z D b N Y e j W / L y Y W j x J 0 i 0 d T 8 A H c H k 9 G 6 s G Z K m y x 5 3 P g h b T x e 5 W q v T X L F W S H 9 u j H q m t 2 x j O y F c 3 n p q q y + R 9 X V t 2 I 5 5 u P a 0 r p 4 P a q N V 8 m E P y x c K + 8 G L y J c 9 Q 5 u V Q W M 4 u F 9 Y o Y L E i m Y t o + Z N 7 v G T E s f N P o P H 1 W t X 7 L h x 6 + e V C 5 f c v 2 b m u C u W t S P i f H 1 g v + E 0 S 5 t 4 H H d 3 U X x t / m 4 4 4 r r c t P x 9 r n p + L / Z t 8 1 m c T v 4 v H N l r 4 q 7 U 7 e P x b b s s g 1 v d 9 i G 3 B m b y a v f 1 7 W q X 9 g p 6 v M v C t c O d v p 2 5 1 f p 5 Z z w + Z M 6 c y U b T P G b F G 5 S N 8 p P q H T b Z Y O q g S e 5 g e W m D j K P N O 3 8 d j N j 3 X i N q a f V p v L 6 s / h a r V r b i L e 2 7 8 R P 9 + z E 3 2 7 X i r d e 3 F G Q Q 1 t 4 X X B U + R 5 D W X 5 R P / j v 5 Z V w O q o O a U l t F i / C I R 2 O n H Y n u 2 q T 9 r h Z 8 + b 5 a N t X z 0 y H 0 e l 1 R l b X 3 v y P t C f j 6 n f R q z 2 p V P 2 m R r V o o m k M O 9 a o + E E + j p x u 1 7 H 6 + 2 s + 3 l I z K w H G 4 N L q k t 7 A d s 6 c j s 3 r F i V 7 2 / J 2 S 1 u O 1 8 v X 2 i J K K m 8 T z 9 h y s q U t L H q N 9 s S 9 c A Z 9 w Y p i b G 9 f n G 6 p n + V H Y z S Y 9 E U f 5 C P 7 L v 3 d l q p Z v j M u m L P H g u p 8 Z F / V 7 7 d U / W 4 d c 3 I Q 7 q u 4 9 b c t N b 9 n i n r W 6 J 8 T x + 0 I 2 t e D e + 9 4 q + 6 + L N k q Z Z 3 y t / 2 V 1 y U / y U o 1 9 6 w G 9 l e + b f p r Z f l v Z N m Z V j H e i 7 G d T J D q 0 E l t V y r Z q y / F V a + e / s C K L B a 3 Z 0 u 0 t J C 6 7 K + 4 x z T O H Y v 9 2 2 f L H e m O 2 t r X m R u q + 7 L 3 d S 2 k Z F 3 p Z n 1 z d r R 9 c / Z + z + b s d L v m T L p f 2 j Z Z f d 3 z P 4 0 N J R a K 9 9 k k + k p W T 7 C O e f e 2 T v L k u x 1 u L K e Z W + z 8 i x j S s / o T K / / 6 J x v 4 4 n I D W j u f D l 8 d + G G l E R t k 9 H U B a p L G 0 a E B c h T k K M h R k K M g R 0 G O g h w F O Q p y F O Q o y F G Q o y B H Q Y 6 C H A U 5 C n I U 5 O h L y z g g R 1 8 U 8 g h y F O Q o y F G Q o y B H Q Y 6 C H A U 5 C n I U 5 C j I U Z C j I E d B j o I c B T k K c h T k K M h R k K M g R / 8 6 5 O g b k K M g R 0 G O g h y t k 4 E c B T k K c h T k K M h R k K M g R 0 G O q h c g k K M g R 0 G O g h w F O Q p y F O Q o y F G Q o y B H Q Y 6 C H A U 5 C n I U 5 C j I 0 U r n g h w F O Q p y F O Q o y F G Q o y B H Q Y 6 C H A U 5 C n I U 5 C j I 0 R d F j r 4 6 e K W y o 8 d g R 8 G O g h 0 F O 1 o n A z s K d h T s K N h R s K N g R 8 G O g h 1 V r 0 B g R 8 G O g h 0 F O w p 2 F O w o 2 F G w o 2 B H w Y 6 C H Q U 7 C n Y U 7 C j Y U b C j l c 4 F O w p 2 F O w o 2 F G w o 2 B H w Y 6 C H Q U 7 C n Y U 7 C j Y U b C j L 5 8 d f Q t 2 F O w o 2 F G w o 3 U y s K N g R 8 G O g h 0 F O w p 2 F O w o 2 F H 1 C g R 2 F O w o 2 F G w o 2 B H w Y 6 C H Q U 7 C n Y U 7 C j Y U b C j Y E f B j o I d B T t a 6 V y w o 2 B H w Y 6 C H Q U 7 C n Y U 7 C j Y U b C j Y E f B j o I d B T v 6 o t j R / w B Q S w E C L Q A U A A I A C A B F d Q 1 b F c g Y 5 K Y A A A D 3 A A A A E g A A A A A A A A A A A A A A A A A A A A A A Q 2 9 u Z m l n L 1 B h Y 2 t h Z 2 U u e G 1 s U E s B A i 0 A F A A C A A g A R X U N W 1 N y O C y b A A A A 4 Q A A A B M A A A A A A A A A A A A A A A A A 8 g A A A F t D b 2 5 0 Z W 5 0 X 1 R 5 c G V z X S 5 4 b W x Q S w E C L Q A U A A I A C A B F d Q 1 b H 5 8 9 W o 4 J A A A w 0 w A A E w A A A A A A A A A A A A A A A A D a A Q A A R m 9 y b X V s Y X M v U 2 V j d G l v b j E u b V B L B Q Y A A A A A A w A D A M I A A A C 1 C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0 1 A A A A A A A A B L U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T a G V l d D E 8 L 0 l 0 Z W 1 Q Y X R o P j w v S X R l b U x v Y 2 F 0 a W 9 u P j x T d G F i b G V F b n R y a W V z P j x F b n R y e S B U e X B l P S J G a W x s T G F z d F V w Z G F 0 Z W Q i I F Z h b H V l P S J k M j A y N S 0 w O C 0 x M 1 Q w O T o x M j o x M S 4 5 M j Y 3 N D g z W i I g L z 4 8 R W 5 0 c n k g V H l w Z T 0 i Q n V m Z m V y T m V 4 d F J l Z n J l c 2 g i I F Z h b H V l P S J s M C I g L z 4 8 R W 5 0 c n k g V H l w Z T 0 i R m l s b E V u Y W J s Z W Q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z M j I y O G R l L T M x M z g t N G M z N C 0 5 N 2 Z i L T Q 2 Z G I y Z T N l N 2 F i M y I g L z 4 8 R W 5 0 c n k g V H l w Z T 0 i R m l s b E V y c m 9 y Q 2 9 1 b n Q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Q 2 9 s d W 1 u V H l w Z X M i I F Z h b H V l P S J z Q X d B R 0 J n Q U d B Q V l H Q m d Z R 0 F B W U d C Z z 0 9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Q U k l D R S B Q R V I g Q 1 Q u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M j Y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U F J J Q 0 U g U E V S I E N U L i w x M n 0 m c X V v d D s s J n F 1 b 3 Q 7 U 2 V j d G l v b j E v U 2 h l Z X Q x L 0 F 1 d G 9 S Z W 1 v d m V k Q 2 9 s d W 1 u c z E u e 0 1 l Y X N 1 c m V t Z W 5 0 c y w x M 3 0 m c X V v d D s s J n F 1 b 3 Q 7 U 2 V j d G l v b j E v U 2 h l Z X Q x L 0 F 1 d G 9 S Z W 1 v d m V k Q 2 9 s d W 1 u c z E u e 1 Z p Z G V v I E x p b m s s M T R 9 J n F 1 b 3 Q 7 L C Z x d W 9 0 O 1 N l Y 3 R p b 2 4 x L 1 N o Z W V 0 M S 9 B d X R v U m V t b 3 Z l Z E N v b H V t b n M x L n t U e X B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I p P C 9 J d G V t U G F 0 a D 4 8 L 0 l 0 Z W 1 M b 2 N h d G l v b j 4 8 U 3 R h Y m x l R W 5 0 c m l l c z 4 8 R W 5 0 c n k g V H l w Z T 0 i R m l s b E x h c 3 R V c G R h d G V k I i B W Y W x 1 Z T 0 i Z D I w M j U t M D g t M T N U M D k 6 M T I 6 M T E u O T U 1 O D M 1 N F o i I C 8 + P E V u d H J 5 I F R 5 c G U 9 I k J 1 Z m Z l c k 5 l e H R S Z W Z y Z X N o I i B W Y W x 1 Z T 0 i b D A i I C 8 + P E V u d H J 5 I F R 5 c G U 9 I k Z p b G x F b m F i b G V k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Z D B l N D A z M y 0 w M D N j L T Q y Y z I t Y T g 3 M S 0 2 M z l k Z W Y 4 N z Y y N W M i I C 8 + P E V u d H J 5 I F R 5 c G U 9 I k Z p b G x F c n J v c k N v d W 5 0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E N v b H V t b l R 5 c G V z I i B W Y W x 1 Z T 0 i c 0 F 3 Q U d C Z 0 F H Q U F Z R 0 J n W U d B Q V l H Q m c 9 P S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E R C B J R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U F J J Q 0 U g U E V S I E N U L i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I 2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z K T w v S X R l b V B h d G g + P C 9 J d G V t T G 9 j Y X R p b 2 4 + P F N 0 Y W J s Z U V u d H J p Z X M + P E V u d H J 5 I F R 5 c G U 9 I k J 1 Z m Z l c k 5 l e H R S Z W Z y Z X N o I i B W Y W x 1 Z T 0 i b D A i I C 8 + P E V u d H J 5 I F R 5 c G U 9 I k Z p b G x F b m F i b G V k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N z k 5 Z W E 5 N y 0 w Y m U 1 L T R j Y W I t O W E 0 M i 1 l Y T U 1 Z j Q 4 M D Y x M D I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E x h c 3 R V c G R h d G V k I i B W Y W x 1 Z T 0 i Z D I w M j U t M D g t M T N U M D k 6 M T I 6 M T E u O T U 4 O D M 4 M l o i I C 8 + P E V u d H J 5 I F R 5 c G U 9 I k Z p b G x F c n J v c k N v d W 5 0 I i B W Y W x 1 Z T 0 i b D A i I C 8 + P E V u d H J 5 I F R 5 c G U 9 I k Z p b G x D b 2 x 1 b W 5 U e X B l c y I g V m F s d W U 9 I n N B d 0 F H Q m d B R 0 F B W U d C Z 1 l H Q U F Z R 0 J n P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U F J J Q 0 U g U E V S I E N U L i w x M n 0 m c X V v d D s s J n F 1 b 3 Q 7 U 2 V j d G l v b j E v U 2 h l Z X Q x L 0 F 1 d G 9 S Z W 1 v d m V k Q 2 9 s d W 1 u c z E u e 0 1 l Y X N 1 c m V t Z W 5 0 c y w x M 3 0 m c X V v d D s s J n F 1 b 3 Q 7 U 2 V j d G l v b j E v U 2 h l Z X Q x L 0 F 1 d G 9 S Z W 1 v d m V k Q 2 9 s d W 1 u c z E u e 1 Z p Z G V v I E x p b m s s M T R 9 J n F 1 b 3 Q 7 L C Z x d W 9 0 O 1 N l Y 3 R p b 2 4 x L 1 N o Z W V 0 M S 9 B d X R v U m V t b 3 Z l Z E N v b H V t b n M x L n t U e X B l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g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Y w M W I 5 Z m U t M j I 1 N C 0 0 N z U x L W J m N G Y t M 2 V k Z j R m O T g y Z D g 5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x M 1 Q w O T o x M j o x M S 4 5 N j E 4 M z U 0 W i I g L z 4 8 R W 5 0 c n k g V H l w Z T 0 i R m l s b E V y c m 9 y Q 2 9 1 b n Q i I F Z h b H V l P S J s M C I g L z 4 8 R W 5 0 c n k g V H l w Z T 0 i R m l s b E N v b H V t b l R 5 c G V z I i B W Y W x 1 Z T 0 i c 0 F 3 Q U d C Z 0 F H Q U F Z R 0 J n W U d B Q V l H Q m c 9 P S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E R C B J R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U F J J Q 0 U g U E V S I E N U L i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I 2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I 4 Y T M 0 Z j A t Y j V k Y S 0 0 O W I z L T h j M j k t Z j R i M D R l N T Q y Y m N h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x M 1 Q w O T o x M j o x M S 4 5 N j U 0 N T Q x W i I g L z 4 8 R W 5 0 c n k g V H l w Z T 0 i R m l s b E V y c m 9 y Q 2 9 1 b n Q i I F Z h b H V l P S J s M C I g L z 4 8 R W 5 0 c n k g V H l w Z T 0 i R m l s b E N v b H V t b l R 5 c G V z I i B W Y W x 1 Z T 0 i c 0 F 3 Q U d C Z 0 F H Q U F Z R 0 J n W U d B Q V l H Q m c 9 P S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E R C B J R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U F J J Q 0 U g U E V S I E N U L i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I 2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4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3 c p r e h n H B M g g l D n c 3 f u k c A A A A A A g A A A A A A E G Y A A A A B A A A g A A A A V a x 0 k L w o A H / E 5 t a T j U w b 0 U F J Z P k m J n i r h p R J e r U r G T 0 A A A A A D o A A A A A C A A A g A A A A E 8 3 G Q R I F w U 6 m S n A b x D n E k e 2 Z j B I 5 t U M L F J l 1 N 2 9 r 1 Q l Q A A A A O y U G q 3 p W 2 L B v x i p j 3 2 b D l S 5 7 + V P m d + r m I Y y G 7 Y x g 9 Q o Q m 0 q 1 a a Z s s z q r v p 8 A x N H 4 8 l U B l v 9 B m 8 C 7 6 l g t A A K c p q h m X q R 8 m A y + p D S T k 4 A 6 F 8 5 A A A A A t m w K + J M 6 M 1 1 t k C W O t G w N P y F Q P + z V 6 q H Y Z L T 6 u D 2 u N s x H V x W k 7 E K E s x v G J t E 9 j I L E T 2 2 d S 1 O 8 1 L S Y o C / W j n 7 p k Q = = < / D a t a M a s h u p > 
</file>

<file path=customXml/itemProps1.xml><?xml version="1.0" encoding="utf-8"?>
<ds:datastoreItem xmlns:ds="http://schemas.openxmlformats.org/officeDocument/2006/customXml" ds:itemID="{B7165F70-7BA6-494F-999E-4C47755B2F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Nirag Ahir</dc:creator>
  <cp:lastModifiedBy>Nirag Ahir</cp:lastModifiedBy>
  <dcterms:created xsi:type="dcterms:W3CDTF">2015-06-05T18:17:20Z</dcterms:created>
  <dcterms:modified xsi:type="dcterms:W3CDTF">2025-08-13T09:13:08Z</dcterms:modified>
</cp:coreProperties>
</file>